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2"/>
  </bookViews>
  <sheets>
    <sheet name="Arkusz5" sheetId="5" r:id="rId1"/>
    <sheet name="Arkusz8" sheetId="8" r:id="rId2"/>
    <sheet name="Arkusz1" sheetId="1" r:id="rId3"/>
    <sheet name="Arkusz2" sheetId="2" r:id="rId4"/>
    <sheet name="Arkusz3" sheetId="3" r:id="rId5"/>
  </sheets>
  <definedNames>
    <definedName name="loty" localSheetId="2">Arkusz1!$A$1:$Q$158</definedName>
  </definedNames>
  <calcPr calcId="125725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2"/>
  <c r="H3" i="8"/>
  <c r="P5" i="1"/>
  <c r="P23"/>
  <c r="P41"/>
  <c r="P59"/>
  <c r="P77"/>
  <c r="P95"/>
  <c r="P113"/>
  <c r="P131"/>
  <c r="P149"/>
  <c r="O2"/>
  <c r="P2" s="1"/>
  <c r="O3"/>
  <c r="P3" s="1"/>
  <c r="O4"/>
  <c r="P4" s="1"/>
  <c r="O5"/>
  <c r="O6"/>
  <c r="O7"/>
  <c r="O8"/>
  <c r="O9"/>
  <c r="P9" s="1"/>
  <c r="O10"/>
  <c r="P10" s="1"/>
  <c r="O11"/>
  <c r="P11" s="1"/>
  <c r="O12"/>
  <c r="P12" s="1"/>
  <c r="O13"/>
  <c r="O14"/>
  <c r="O15"/>
  <c r="P15" s="1"/>
  <c r="O16"/>
  <c r="P16" s="1"/>
  <c r="O17"/>
  <c r="P17" s="1"/>
  <c r="O18"/>
  <c r="P18" s="1"/>
  <c r="O19"/>
  <c r="O20"/>
  <c r="O21"/>
  <c r="P21" s="1"/>
  <c r="O22"/>
  <c r="P22" s="1"/>
  <c r="O23"/>
  <c r="O24"/>
  <c r="O25"/>
  <c r="O26"/>
  <c r="O27"/>
  <c r="P27" s="1"/>
  <c r="O28"/>
  <c r="P28" s="1"/>
  <c r="O29"/>
  <c r="P29" s="1"/>
  <c r="O30"/>
  <c r="P30" s="1"/>
  <c r="O31"/>
  <c r="O32"/>
  <c r="O33"/>
  <c r="P33" s="1"/>
  <c r="O34"/>
  <c r="P34" s="1"/>
  <c r="O35"/>
  <c r="P35" s="1"/>
  <c r="O36"/>
  <c r="P36" s="1"/>
  <c r="O37"/>
  <c r="O38"/>
  <c r="O39"/>
  <c r="P39" s="1"/>
  <c r="O40"/>
  <c r="P40" s="1"/>
  <c r="O41"/>
  <c r="O42"/>
  <c r="O43"/>
  <c r="O44"/>
  <c r="O45"/>
  <c r="P45" s="1"/>
  <c r="O46"/>
  <c r="P46" s="1"/>
  <c r="O47"/>
  <c r="P47" s="1"/>
  <c r="O48"/>
  <c r="P48" s="1"/>
  <c r="O49"/>
  <c r="O50"/>
  <c r="O51"/>
  <c r="P51" s="1"/>
  <c r="O52"/>
  <c r="P52" s="1"/>
  <c r="O53"/>
  <c r="P53" s="1"/>
  <c r="O54"/>
  <c r="P54" s="1"/>
  <c r="O55"/>
  <c r="O56"/>
  <c r="O57"/>
  <c r="P57" s="1"/>
  <c r="O58"/>
  <c r="P58" s="1"/>
  <c r="O59"/>
  <c r="O60"/>
  <c r="O61"/>
  <c r="O62"/>
  <c r="O63"/>
  <c r="P63" s="1"/>
  <c r="O64"/>
  <c r="P64" s="1"/>
  <c r="O65"/>
  <c r="P65" s="1"/>
  <c r="O66"/>
  <c r="P66" s="1"/>
  <c r="O67"/>
  <c r="O68"/>
  <c r="O69"/>
  <c r="P69" s="1"/>
  <c r="O70"/>
  <c r="P70" s="1"/>
  <c r="O71"/>
  <c r="P71" s="1"/>
  <c r="O72"/>
  <c r="P72" s="1"/>
  <c r="O73"/>
  <c r="O74"/>
  <c r="O75"/>
  <c r="P75" s="1"/>
  <c r="O76"/>
  <c r="P76" s="1"/>
  <c r="O77"/>
  <c r="O78"/>
  <c r="O79"/>
  <c r="O80"/>
  <c r="O81"/>
  <c r="P81" s="1"/>
  <c r="O82"/>
  <c r="P82" s="1"/>
  <c r="O83"/>
  <c r="P83" s="1"/>
  <c r="O84"/>
  <c r="P84" s="1"/>
  <c r="O85"/>
  <c r="O86"/>
  <c r="O87"/>
  <c r="P87" s="1"/>
  <c r="O88"/>
  <c r="P88" s="1"/>
  <c r="O89"/>
  <c r="P89" s="1"/>
  <c r="O90"/>
  <c r="P90" s="1"/>
  <c r="O91"/>
  <c r="O92"/>
  <c r="O93"/>
  <c r="P93" s="1"/>
  <c r="O94"/>
  <c r="P94" s="1"/>
  <c r="O95"/>
  <c r="O96"/>
  <c r="O97"/>
  <c r="O98"/>
  <c r="O99"/>
  <c r="P99" s="1"/>
  <c r="O100"/>
  <c r="P100" s="1"/>
  <c r="O101"/>
  <c r="P101" s="1"/>
  <c r="O102"/>
  <c r="P102" s="1"/>
  <c r="O103"/>
  <c r="O104"/>
  <c r="O105"/>
  <c r="P105" s="1"/>
  <c r="O106"/>
  <c r="P106" s="1"/>
  <c r="O107"/>
  <c r="P107" s="1"/>
  <c r="O108"/>
  <c r="P108" s="1"/>
  <c r="O109"/>
  <c r="O110"/>
  <c r="O111"/>
  <c r="P111" s="1"/>
  <c r="O112"/>
  <c r="P112" s="1"/>
  <c r="O113"/>
  <c r="O114"/>
  <c r="O115"/>
  <c r="O116"/>
  <c r="O117"/>
  <c r="P117" s="1"/>
  <c r="O118"/>
  <c r="P118" s="1"/>
  <c r="O119"/>
  <c r="P119" s="1"/>
  <c r="O120"/>
  <c r="P120" s="1"/>
  <c r="O121"/>
  <c r="O122"/>
  <c r="O123"/>
  <c r="P123" s="1"/>
  <c r="O124"/>
  <c r="P124" s="1"/>
  <c r="O125"/>
  <c r="P125" s="1"/>
  <c r="O126"/>
  <c r="P126" s="1"/>
  <c r="O127"/>
  <c r="O128"/>
  <c r="O129"/>
  <c r="P129" s="1"/>
  <c r="O130"/>
  <c r="P130" s="1"/>
  <c r="O131"/>
  <c r="O132"/>
  <c r="O133"/>
  <c r="O134"/>
  <c r="O135"/>
  <c r="P135" s="1"/>
  <c r="O136"/>
  <c r="P136" s="1"/>
  <c r="O137"/>
  <c r="P137" s="1"/>
  <c r="O138"/>
  <c r="P138" s="1"/>
  <c r="O139"/>
  <c r="O140"/>
  <c r="O141"/>
  <c r="P141" s="1"/>
  <c r="O142"/>
  <c r="P142" s="1"/>
  <c r="O143"/>
  <c r="P143" s="1"/>
  <c r="O144"/>
  <c r="P144" s="1"/>
  <c r="O145"/>
  <c r="O146"/>
  <c r="O147"/>
  <c r="P147" s="1"/>
  <c r="O148"/>
  <c r="P148" s="1"/>
  <c r="O149"/>
  <c r="O150"/>
  <c r="O151"/>
  <c r="O152"/>
  <c r="O153"/>
  <c r="P153" s="1"/>
  <c r="O154"/>
  <c r="P154" s="1"/>
  <c r="O155"/>
  <c r="P155" s="1"/>
  <c r="O156"/>
  <c r="P156" s="1"/>
  <c r="O157"/>
  <c r="O158"/>
  <c r="N158"/>
  <c r="N157"/>
  <c r="N156"/>
  <c r="N155"/>
  <c r="N154"/>
  <c r="N153"/>
  <c r="N152"/>
  <c r="N151"/>
  <c r="N150"/>
  <c r="P150" s="1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P132" s="1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P114" s="1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P96" s="1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P78" s="1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P60" s="1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P42" s="1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P24" s="1"/>
  <c r="N23"/>
  <c r="N22"/>
  <c r="N21"/>
  <c r="N20"/>
  <c r="N19"/>
  <c r="N18"/>
  <c r="N17"/>
  <c r="N16"/>
  <c r="N15"/>
  <c r="N14"/>
  <c r="N13"/>
  <c r="N12"/>
  <c r="N11"/>
  <c r="N10"/>
  <c r="N9"/>
  <c r="N8"/>
  <c r="N7"/>
  <c r="N6"/>
  <c r="P6" s="1"/>
  <c r="N5"/>
  <c r="N4"/>
  <c r="N3"/>
  <c r="N2"/>
  <c r="K3"/>
  <c r="K4"/>
  <c r="K6"/>
  <c r="K7"/>
  <c r="K8"/>
  <c r="K9"/>
  <c r="K10"/>
  <c r="K12"/>
  <c r="K13"/>
  <c r="K14"/>
  <c r="K15"/>
  <c r="K16"/>
  <c r="K18"/>
  <c r="K19"/>
  <c r="K20"/>
  <c r="K21"/>
  <c r="K22"/>
  <c r="K24"/>
  <c r="K25"/>
  <c r="K26"/>
  <c r="K27"/>
  <c r="K28"/>
  <c r="K30"/>
  <c r="K31"/>
  <c r="K32"/>
  <c r="K33"/>
  <c r="K34"/>
  <c r="K36"/>
  <c r="K37"/>
  <c r="K38"/>
  <c r="K39"/>
  <c r="K40"/>
  <c r="K42"/>
  <c r="K43"/>
  <c r="K44"/>
  <c r="K45"/>
  <c r="K46"/>
  <c r="K48"/>
  <c r="K49"/>
  <c r="K50"/>
  <c r="K51"/>
  <c r="K52"/>
  <c r="K54"/>
  <c r="K55"/>
  <c r="K56"/>
  <c r="K57"/>
  <c r="K58"/>
  <c r="K60"/>
  <c r="K61"/>
  <c r="K62"/>
  <c r="K63"/>
  <c r="K64"/>
  <c r="K66"/>
  <c r="K67"/>
  <c r="K68"/>
  <c r="K69"/>
  <c r="K70"/>
  <c r="K72"/>
  <c r="K73"/>
  <c r="K74"/>
  <c r="K75"/>
  <c r="K76"/>
  <c r="K78"/>
  <c r="K79"/>
  <c r="K80"/>
  <c r="K81"/>
  <c r="K82"/>
  <c r="K85"/>
  <c r="K86"/>
  <c r="K87"/>
  <c r="K88"/>
  <c r="K91"/>
  <c r="K92"/>
  <c r="K93"/>
  <c r="K94"/>
  <c r="K97"/>
  <c r="K98"/>
  <c r="K99"/>
  <c r="K100"/>
  <c r="K103"/>
  <c r="K104"/>
  <c r="K105"/>
  <c r="K106"/>
  <c r="K109"/>
  <c r="K110"/>
  <c r="K111"/>
  <c r="K112"/>
  <c r="K115"/>
  <c r="K116"/>
  <c r="K117"/>
  <c r="K118"/>
  <c r="K121"/>
  <c r="K122"/>
  <c r="K123"/>
  <c r="K124"/>
  <c r="K127"/>
  <c r="K128"/>
  <c r="K129"/>
  <c r="K130"/>
  <c r="K133"/>
  <c r="K134"/>
  <c r="K135"/>
  <c r="K136"/>
  <c r="K139"/>
  <c r="K140"/>
  <c r="K141"/>
  <c r="K142"/>
  <c r="K145"/>
  <c r="K146"/>
  <c r="K147"/>
  <c r="K148"/>
  <c r="K151"/>
  <c r="K152"/>
  <c r="K153"/>
  <c r="K154"/>
  <c r="K157"/>
  <c r="K158"/>
  <c r="K2"/>
  <c r="Q2"/>
  <c r="H7" i="5"/>
  <c r="H5"/>
  <c r="J2" i="1"/>
  <c r="J3" s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T6"/>
  <c r="AC3"/>
  <c r="AD3"/>
  <c r="AE3"/>
  <c r="AG3"/>
  <c r="AH3"/>
  <c r="AC4"/>
  <c r="AD4"/>
  <c r="AE4"/>
  <c r="AG4"/>
  <c r="AH4"/>
  <c r="AC5"/>
  <c r="AD5"/>
  <c r="AE5"/>
  <c r="AG5"/>
  <c r="AH5"/>
  <c r="AC6"/>
  <c r="AD6"/>
  <c r="AE6"/>
  <c r="AG6"/>
  <c r="AH6"/>
  <c r="AC7"/>
  <c r="AD7"/>
  <c r="AE7"/>
  <c r="AG7"/>
  <c r="AH7"/>
  <c r="AC8"/>
  <c r="AD8"/>
  <c r="AE8"/>
  <c r="AG8"/>
  <c r="AH8"/>
  <c r="AC9"/>
  <c r="AD9"/>
  <c r="AE9"/>
  <c r="AG9"/>
  <c r="AH9"/>
  <c r="AC10"/>
  <c r="AD10"/>
  <c r="AE10"/>
  <c r="AG10"/>
  <c r="AH10"/>
  <c r="AC11"/>
  <c r="AD11"/>
  <c r="AE11"/>
  <c r="AG11"/>
  <c r="AH11"/>
  <c r="AC12"/>
  <c r="AD12"/>
  <c r="AE12"/>
  <c r="AG12"/>
  <c r="AH12"/>
  <c r="AC13"/>
  <c r="AD13"/>
  <c r="AE13"/>
  <c r="AG13"/>
  <c r="AH13"/>
  <c r="AC14"/>
  <c r="AD14"/>
  <c r="AE14"/>
  <c r="AG14"/>
  <c r="AH14"/>
  <c r="AC15"/>
  <c r="AD15"/>
  <c r="AE15"/>
  <c r="AG15"/>
  <c r="AH15"/>
  <c r="AC16"/>
  <c r="AD16"/>
  <c r="AE16"/>
  <c r="AG16"/>
  <c r="AH16"/>
  <c r="AC17"/>
  <c r="AD17"/>
  <c r="AE17"/>
  <c r="AG17"/>
  <c r="AH17"/>
  <c r="AC18"/>
  <c r="AD18"/>
  <c r="AE18"/>
  <c r="AG18"/>
  <c r="AH18"/>
  <c r="AC19"/>
  <c r="AD19"/>
  <c r="AE19"/>
  <c r="AG19"/>
  <c r="AH19"/>
  <c r="AC20"/>
  <c r="AD20"/>
  <c r="AE20"/>
  <c r="AG20"/>
  <c r="AH20"/>
  <c r="AC21"/>
  <c r="AD21"/>
  <c r="AE21"/>
  <c r="AG21"/>
  <c r="AH21"/>
  <c r="AC22"/>
  <c r="AD22"/>
  <c r="AE22"/>
  <c r="AG22"/>
  <c r="AH22"/>
  <c r="AC23"/>
  <c r="AD23"/>
  <c r="AE23"/>
  <c r="AG23"/>
  <c r="AH23"/>
  <c r="AC24"/>
  <c r="AD24"/>
  <c r="AE24"/>
  <c r="AG24"/>
  <c r="AH24"/>
  <c r="AC25"/>
  <c r="AD25"/>
  <c r="AE25"/>
  <c r="AG25"/>
  <c r="AH25"/>
  <c r="AC26"/>
  <c r="AD26"/>
  <c r="AE26"/>
  <c r="AG26"/>
  <c r="AH26"/>
  <c r="AC27"/>
  <c r="AD27"/>
  <c r="AE27"/>
  <c r="AG27"/>
  <c r="AH27"/>
  <c r="AC28"/>
  <c r="AD28"/>
  <c r="AE28"/>
  <c r="AG28"/>
  <c r="AH28"/>
  <c r="AC29"/>
  <c r="AD29"/>
  <c r="AE29"/>
  <c r="AG29"/>
  <c r="AH29"/>
  <c r="AC30"/>
  <c r="AD30"/>
  <c r="AE30"/>
  <c r="AG30"/>
  <c r="AH30"/>
  <c r="AC31"/>
  <c r="AD31"/>
  <c r="AE31"/>
  <c r="AG31"/>
  <c r="AH31"/>
  <c r="AC32"/>
  <c r="AD32"/>
  <c r="AE32"/>
  <c r="AG32"/>
  <c r="AH32"/>
  <c r="AC33"/>
  <c r="AD33"/>
  <c r="AE33"/>
  <c r="AG33"/>
  <c r="AH33"/>
  <c r="AC34"/>
  <c r="AD34"/>
  <c r="AE34"/>
  <c r="AG34"/>
  <c r="AH34"/>
  <c r="AC35"/>
  <c r="AD35"/>
  <c r="AE35"/>
  <c r="AG35"/>
  <c r="AH35"/>
  <c r="AC36"/>
  <c r="AD36"/>
  <c r="AE36"/>
  <c r="AG36"/>
  <c r="AH36"/>
  <c r="AC37"/>
  <c r="AD37"/>
  <c r="AE37"/>
  <c r="AG37"/>
  <c r="AH37"/>
  <c r="AC38"/>
  <c r="AD38"/>
  <c r="AE38"/>
  <c r="AG38"/>
  <c r="AH38"/>
  <c r="AC39"/>
  <c r="AD39"/>
  <c r="AE39"/>
  <c r="AG39"/>
  <c r="AH39"/>
  <c r="AC40"/>
  <c r="AD40"/>
  <c r="AE40"/>
  <c r="AG40"/>
  <c r="AH40"/>
  <c r="AC41"/>
  <c r="AD41"/>
  <c r="AE41"/>
  <c r="AG41"/>
  <c r="AH41"/>
  <c r="AC42"/>
  <c r="AD42"/>
  <c r="AE42"/>
  <c r="AG42"/>
  <c r="AH42"/>
  <c r="AC43"/>
  <c r="AD43"/>
  <c r="AE43"/>
  <c r="AG43"/>
  <c r="AH43"/>
  <c r="AC44"/>
  <c r="AD44"/>
  <c r="AE44"/>
  <c r="AG44"/>
  <c r="AH44"/>
  <c r="AC45"/>
  <c r="AD45"/>
  <c r="AE45"/>
  <c r="AG45"/>
  <c r="AH45"/>
  <c r="AC46"/>
  <c r="AD46"/>
  <c r="AE46"/>
  <c r="AG46"/>
  <c r="AH46"/>
  <c r="AC47"/>
  <c r="AD47"/>
  <c r="AE47"/>
  <c r="AG47"/>
  <c r="AH47"/>
  <c r="AC48"/>
  <c r="AD48"/>
  <c r="AE48"/>
  <c r="AG48"/>
  <c r="AH48"/>
  <c r="AC49"/>
  <c r="AD49"/>
  <c r="AE49"/>
  <c r="AG49"/>
  <c r="AH49"/>
  <c r="AC50"/>
  <c r="AD50"/>
  <c r="AE50"/>
  <c r="AG50"/>
  <c r="AH50"/>
  <c r="AC51"/>
  <c r="AD51"/>
  <c r="AE51"/>
  <c r="AG51"/>
  <c r="AH51"/>
  <c r="AC52"/>
  <c r="AD52"/>
  <c r="AE52"/>
  <c r="AG52"/>
  <c r="AH52"/>
  <c r="AC53"/>
  <c r="AD53"/>
  <c r="AE53"/>
  <c r="AG53"/>
  <c r="AH53"/>
  <c r="AC54"/>
  <c r="AD54"/>
  <c r="AE54"/>
  <c r="AG54"/>
  <c r="AH54"/>
  <c r="AC55"/>
  <c r="AD55"/>
  <c r="AE55"/>
  <c r="AG55"/>
  <c r="AH55"/>
  <c r="AC56"/>
  <c r="AD56"/>
  <c r="AE56"/>
  <c r="AG56"/>
  <c r="AH56"/>
  <c r="AC57"/>
  <c r="AD57"/>
  <c r="AE57"/>
  <c r="AG57"/>
  <c r="AH57"/>
  <c r="AC58"/>
  <c r="AD58"/>
  <c r="AE58"/>
  <c r="AG58"/>
  <c r="AH58"/>
  <c r="AC59"/>
  <c r="AD59"/>
  <c r="AE59"/>
  <c r="AG59"/>
  <c r="AH59"/>
  <c r="AC60"/>
  <c r="AD60"/>
  <c r="AE60"/>
  <c r="AG60"/>
  <c r="AH60"/>
  <c r="AC61"/>
  <c r="AD61"/>
  <c r="AE61"/>
  <c r="AG61"/>
  <c r="AH61"/>
  <c r="AC62"/>
  <c r="AD62"/>
  <c r="AE62"/>
  <c r="AG62"/>
  <c r="AH62"/>
  <c r="AC63"/>
  <c r="AD63"/>
  <c r="AE63"/>
  <c r="AG63"/>
  <c r="AH63"/>
  <c r="AC64"/>
  <c r="AD64"/>
  <c r="AE64"/>
  <c r="AG64"/>
  <c r="AH64"/>
  <c r="AC65"/>
  <c r="AD65"/>
  <c r="AE65"/>
  <c r="AG65"/>
  <c r="AH65"/>
  <c r="AC66"/>
  <c r="AD66"/>
  <c r="AE66"/>
  <c r="AG66"/>
  <c r="AH66"/>
  <c r="AC67"/>
  <c r="AD67"/>
  <c r="AE67"/>
  <c r="AG67"/>
  <c r="AH67"/>
  <c r="AC68"/>
  <c r="AD68"/>
  <c r="AE68"/>
  <c r="AG68"/>
  <c r="AH68"/>
  <c r="AC69"/>
  <c r="AD69"/>
  <c r="AE69"/>
  <c r="AG69"/>
  <c r="AH69"/>
  <c r="AC70"/>
  <c r="AD70"/>
  <c r="AE70"/>
  <c r="AG70"/>
  <c r="AH70"/>
  <c r="AC71"/>
  <c r="AD71"/>
  <c r="AE71"/>
  <c r="AG71"/>
  <c r="AH71"/>
  <c r="AC72"/>
  <c r="AD72"/>
  <c r="AE72"/>
  <c r="AG72"/>
  <c r="AH72"/>
  <c r="AC73"/>
  <c r="AD73"/>
  <c r="AE73"/>
  <c r="AG73"/>
  <c r="AH73"/>
  <c r="AC74"/>
  <c r="AD74"/>
  <c r="AE74"/>
  <c r="AG74"/>
  <c r="AH74"/>
  <c r="AC75"/>
  <c r="AD75"/>
  <c r="AE75"/>
  <c r="AG75"/>
  <c r="AH75"/>
  <c r="AC76"/>
  <c r="AD76"/>
  <c r="AE76"/>
  <c r="AG76"/>
  <c r="AH76"/>
  <c r="AC77"/>
  <c r="AD77"/>
  <c r="AE77"/>
  <c r="AG77"/>
  <c r="AH77"/>
  <c r="AC78"/>
  <c r="AD78"/>
  <c r="AE78"/>
  <c r="AG78"/>
  <c r="AH78"/>
  <c r="AC79"/>
  <c r="AD79"/>
  <c r="AE79"/>
  <c r="AG79"/>
  <c r="AH79"/>
  <c r="AC80"/>
  <c r="AD80"/>
  <c r="AE80"/>
  <c r="AG80"/>
  <c r="AH80"/>
  <c r="AC81"/>
  <c r="AD81"/>
  <c r="AE81"/>
  <c r="AG81"/>
  <c r="AH81"/>
  <c r="AC82"/>
  <c r="AD82"/>
  <c r="AE82"/>
  <c r="AG82"/>
  <c r="AH82"/>
  <c r="AC83"/>
  <c r="AD83"/>
  <c r="AE83"/>
  <c r="AG83"/>
  <c r="AH83"/>
  <c r="AC84"/>
  <c r="AD84"/>
  <c r="AE84"/>
  <c r="AG84"/>
  <c r="AH84"/>
  <c r="AC85"/>
  <c r="AD85"/>
  <c r="AE85"/>
  <c r="AG85"/>
  <c r="AH85"/>
  <c r="AC86"/>
  <c r="AD86"/>
  <c r="AE86"/>
  <c r="AG86"/>
  <c r="AH86"/>
  <c r="AC87"/>
  <c r="AD87"/>
  <c r="AE87"/>
  <c r="AG87"/>
  <c r="AH87"/>
  <c r="AC88"/>
  <c r="AD88"/>
  <c r="AE88"/>
  <c r="AG88"/>
  <c r="AH88"/>
  <c r="AC89"/>
  <c r="AD89"/>
  <c r="AE89"/>
  <c r="AG89"/>
  <c r="AH89"/>
  <c r="AC90"/>
  <c r="AD90"/>
  <c r="AE90"/>
  <c r="AG90"/>
  <c r="AH90"/>
  <c r="AC91"/>
  <c r="AD91"/>
  <c r="AE91"/>
  <c r="AG91"/>
  <c r="AH91"/>
  <c r="AC92"/>
  <c r="AD92"/>
  <c r="AE92"/>
  <c r="AG92"/>
  <c r="AH92"/>
  <c r="AC93"/>
  <c r="AD93"/>
  <c r="AE93"/>
  <c r="AG93"/>
  <c r="AH93"/>
  <c r="AC94"/>
  <c r="AD94"/>
  <c r="AE94"/>
  <c r="AG94"/>
  <c r="AH94"/>
  <c r="AC95"/>
  <c r="AD95"/>
  <c r="AE95"/>
  <c r="AG95"/>
  <c r="AH95"/>
  <c r="AC96"/>
  <c r="AD96"/>
  <c r="AE96"/>
  <c r="AG96"/>
  <c r="AH96"/>
  <c r="AC97"/>
  <c r="AD97"/>
  <c r="AE97"/>
  <c r="AG97"/>
  <c r="AH97"/>
  <c r="AC98"/>
  <c r="AD98"/>
  <c r="AE98"/>
  <c r="AG98"/>
  <c r="AH98"/>
  <c r="AC99"/>
  <c r="AD99"/>
  <c r="AE99"/>
  <c r="AG99"/>
  <c r="AH99"/>
  <c r="AC100"/>
  <c r="AD100"/>
  <c r="AE100"/>
  <c r="AG100"/>
  <c r="AH100"/>
  <c r="AC101"/>
  <c r="AD101"/>
  <c r="AE101"/>
  <c r="AG101"/>
  <c r="AH101"/>
  <c r="AC102"/>
  <c r="AD102"/>
  <c r="AE102"/>
  <c r="AG102"/>
  <c r="AH102"/>
  <c r="AC103"/>
  <c r="AD103"/>
  <c r="AE103"/>
  <c r="AG103"/>
  <c r="AH103"/>
  <c r="AC104"/>
  <c r="AD104"/>
  <c r="AE104"/>
  <c r="AG104"/>
  <c r="AH104"/>
  <c r="AC105"/>
  <c r="AD105"/>
  <c r="AE105"/>
  <c r="AG105"/>
  <c r="AH105"/>
  <c r="AC106"/>
  <c r="AD106"/>
  <c r="AE106"/>
  <c r="AG106"/>
  <c r="AH106"/>
  <c r="AC107"/>
  <c r="AD107"/>
  <c r="AE107"/>
  <c r="AG107"/>
  <c r="AH107"/>
  <c r="AC108"/>
  <c r="AD108"/>
  <c r="AE108"/>
  <c r="AG108"/>
  <c r="AH108"/>
  <c r="AC109"/>
  <c r="AD109"/>
  <c r="AE109"/>
  <c r="AG109"/>
  <c r="AH109"/>
  <c r="AC110"/>
  <c r="AD110"/>
  <c r="AE110"/>
  <c r="AG110"/>
  <c r="AH110"/>
  <c r="AC111"/>
  <c r="AD111"/>
  <c r="AE111"/>
  <c r="AG111"/>
  <c r="AH111"/>
  <c r="AC112"/>
  <c r="AD112"/>
  <c r="AE112"/>
  <c r="AG112"/>
  <c r="AH112"/>
  <c r="AC113"/>
  <c r="AD113"/>
  <c r="AE113"/>
  <c r="AG113"/>
  <c r="AH113"/>
  <c r="AC114"/>
  <c r="AD114"/>
  <c r="AE114"/>
  <c r="AG114"/>
  <c r="AH114"/>
  <c r="AC115"/>
  <c r="AD115"/>
  <c r="AE115"/>
  <c r="AG115"/>
  <c r="AH115"/>
  <c r="AC116"/>
  <c r="AD116"/>
  <c r="AE116"/>
  <c r="AG116"/>
  <c r="AH116"/>
  <c r="AC117"/>
  <c r="AD117"/>
  <c r="AE117"/>
  <c r="AG117"/>
  <c r="AH117"/>
  <c r="AC118"/>
  <c r="AD118"/>
  <c r="AE118"/>
  <c r="AG118"/>
  <c r="AH118"/>
  <c r="AC119"/>
  <c r="AD119"/>
  <c r="AE119"/>
  <c r="AG119"/>
  <c r="AH119"/>
  <c r="AC120"/>
  <c r="AD120"/>
  <c r="AE120"/>
  <c r="AG120"/>
  <c r="AH120"/>
  <c r="AC121"/>
  <c r="AD121"/>
  <c r="AE121"/>
  <c r="AG121"/>
  <c r="AH121"/>
  <c r="AC122"/>
  <c r="AD122"/>
  <c r="AE122"/>
  <c r="AG122"/>
  <c r="AH122"/>
  <c r="AC123"/>
  <c r="AD123"/>
  <c r="AE123"/>
  <c r="AG123"/>
  <c r="AH123"/>
  <c r="AC124"/>
  <c r="AD124"/>
  <c r="AE124"/>
  <c r="AG124"/>
  <c r="AH124"/>
  <c r="AC125"/>
  <c r="AD125"/>
  <c r="AE125"/>
  <c r="AG125"/>
  <c r="AH125"/>
  <c r="AC126"/>
  <c r="AD126"/>
  <c r="AE126"/>
  <c r="AG126"/>
  <c r="AH126"/>
  <c r="AC127"/>
  <c r="AD127"/>
  <c r="AE127"/>
  <c r="AG127"/>
  <c r="AH127"/>
  <c r="AC128"/>
  <c r="AD128"/>
  <c r="AE128"/>
  <c r="AG128"/>
  <c r="AH128"/>
  <c r="AC129"/>
  <c r="AD129"/>
  <c r="AE129"/>
  <c r="AG129"/>
  <c r="AH129"/>
  <c r="AC130"/>
  <c r="AD130"/>
  <c r="AE130"/>
  <c r="AG130"/>
  <c r="AH130"/>
  <c r="AC131"/>
  <c r="AD131"/>
  <c r="AE131"/>
  <c r="AG131"/>
  <c r="AH131"/>
  <c r="AC132"/>
  <c r="AD132"/>
  <c r="AE132"/>
  <c r="AG132"/>
  <c r="AH132"/>
  <c r="AC133"/>
  <c r="AD133"/>
  <c r="AE133"/>
  <c r="AG133"/>
  <c r="AH133"/>
  <c r="AC134"/>
  <c r="AD134"/>
  <c r="AE134"/>
  <c r="AG134"/>
  <c r="AH134"/>
  <c r="AC135"/>
  <c r="AD135"/>
  <c r="AE135"/>
  <c r="AG135"/>
  <c r="AH135"/>
  <c r="AC136"/>
  <c r="AD136"/>
  <c r="AE136"/>
  <c r="AG136"/>
  <c r="AH136"/>
  <c r="AC137"/>
  <c r="AD137"/>
  <c r="AE137"/>
  <c r="AG137"/>
  <c r="AH137"/>
  <c r="AC138"/>
  <c r="AD138"/>
  <c r="AE138"/>
  <c r="AG138"/>
  <c r="AH138"/>
  <c r="AC139"/>
  <c r="AD139"/>
  <c r="AE139"/>
  <c r="AG139"/>
  <c r="AH139"/>
  <c r="AC140"/>
  <c r="AD140"/>
  <c r="AE140"/>
  <c r="AG140"/>
  <c r="AH140"/>
  <c r="AC141"/>
  <c r="AD141"/>
  <c r="AE141"/>
  <c r="AG141"/>
  <c r="AH141"/>
  <c r="AC142"/>
  <c r="AD142"/>
  <c r="AE142"/>
  <c r="AG142"/>
  <c r="AH142"/>
  <c r="AC143"/>
  <c r="AD143"/>
  <c r="AE143"/>
  <c r="AG143"/>
  <c r="AH143"/>
  <c r="AC144"/>
  <c r="AD144"/>
  <c r="AE144"/>
  <c r="AG144"/>
  <c r="AH144"/>
  <c r="AC145"/>
  <c r="AD145"/>
  <c r="AE145"/>
  <c r="AG145"/>
  <c r="AH145"/>
  <c r="AC146"/>
  <c r="AD146"/>
  <c r="AE146"/>
  <c r="AG146"/>
  <c r="AH146"/>
  <c r="AC147"/>
  <c r="AD147"/>
  <c r="AE147"/>
  <c r="AG147"/>
  <c r="AH147"/>
  <c r="AC148"/>
  <c r="AD148"/>
  <c r="AE148"/>
  <c r="AG148"/>
  <c r="AH148"/>
  <c r="AC149"/>
  <c r="AD149"/>
  <c r="AE149"/>
  <c r="AG149"/>
  <c r="AH149"/>
  <c r="AC150"/>
  <c r="AD150"/>
  <c r="AE150"/>
  <c r="AG150"/>
  <c r="AH150"/>
  <c r="AC151"/>
  <c r="AD151"/>
  <c r="AE151"/>
  <c r="AG151"/>
  <c r="AH151"/>
  <c r="AC152"/>
  <c r="AD152"/>
  <c r="AE152"/>
  <c r="AG152"/>
  <c r="AH152"/>
  <c r="AC153"/>
  <c r="AD153"/>
  <c r="AE153"/>
  <c r="AG153"/>
  <c r="AH153"/>
  <c r="AC154"/>
  <c r="AD154"/>
  <c r="AE154"/>
  <c r="AG154"/>
  <c r="AH154"/>
  <c r="AC155"/>
  <c r="AD155"/>
  <c r="AE155"/>
  <c r="AG155"/>
  <c r="AH155"/>
  <c r="AC156"/>
  <c r="AD156"/>
  <c r="AE156"/>
  <c r="AG156"/>
  <c r="AH156"/>
  <c r="AC157"/>
  <c r="AD157"/>
  <c r="AE157"/>
  <c r="AG157"/>
  <c r="AH157"/>
  <c r="AC158"/>
  <c r="AD158"/>
  <c r="AE158"/>
  <c r="AG158"/>
  <c r="AH158"/>
  <c r="AH2"/>
  <c r="AG2"/>
  <c r="AE2"/>
  <c r="AD2"/>
  <c r="AC2"/>
  <c r="AB3"/>
  <c r="AF3" s="1"/>
  <c r="AB4"/>
  <c r="AF4" s="1"/>
  <c r="AB5"/>
  <c r="AF5" s="1"/>
  <c r="AB6"/>
  <c r="AF6" s="1"/>
  <c r="AB7"/>
  <c r="AF7" s="1"/>
  <c r="AB8"/>
  <c r="AF8" s="1"/>
  <c r="AB9"/>
  <c r="AF9" s="1"/>
  <c r="AB10"/>
  <c r="AF10" s="1"/>
  <c r="AB11"/>
  <c r="AF11" s="1"/>
  <c r="AB12"/>
  <c r="AF12" s="1"/>
  <c r="AB13"/>
  <c r="AF13" s="1"/>
  <c r="AB14"/>
  <c r="AF14" s="1"/>
  <c r="AB15"/>
  <c r="AF15" s="1"/>
  <c r="AB16"/>
  <c r="AF16" s="1"/>
  <c r="AB17"/>
  <c r="AF17" s="1"/>
  <c r="AB18"/>
  <c r="AF18" s="1"/>
  <c r="AB19"/>
  <c r="AF19" s="1"/>
  <c r="AB20"/>
  <c r="AF20" s="1"/>
  <c r="AB21"/>
  <c r="AF21" s="1"/>
  <c r="AB22"/>
  <c r="AF22" s="1"/>
  <c r="AB23"/>
  <c r="AF23" s="1"/>
  <c r="AB24"/>
  <c r="AF24" s="1"/>
  <c r="AB25"/>
  <c r="AF25" s="1"/>
  <c r="AB26"/>
  <c r="AF26" s="1"/>
  <c r="AB27"/>
  <c r="AF27" s="1"/>
  <c r="AB28"/>
  <c r="AF28" s="1"/>
  <c r="AB29"/>
  <c r="AF29" s="1"/>
  <c r="AB30"/>
  <c r="AF30" s="1"/>
  <c r="AB31"/>
  <c r="AF31" s="1"/>
  <c r="AB32"/>
  <c r="AF32" s="1"/>
  <c r="AB33"/>
  <c r="AF33" s="1"/>
  <c r="AB34"/>
  <c r="AF34" s="1"/>
  <c r="AB35"/>
  <c r="AF35" s="1"/>
  <c r="AB36"/>
  <c r="AF36" s="1"/>
  <c r="AB37"/>
  <c r="AF37" s="1"/>
  <c r="AB38"/>
  <c r="AF38" s="1"/>
  <c r="AB39"/>
  <c r="AF39" s="1"/>
  <c r="AB40"/>
  <c r="AF40" s="1"/>
  <c r="AB41"/>
  <c r="AF41" s="1"/>
  <c r="AB42"/>
  <c r="AF42" s="1"/>
  <c r="AB43"/>
  <c r="AF43" s="1"/>
  <c r="AB44"/>
  <c r="AF44" s="1"/>
  <c r="AB45"/>
  <c r="AF45" s="1"/>
  <c r="AB46"/>
  <c r="AF46" s="1"/>
  <c r="AB47"/>
  <c r="AF47" s="1"/>
  <c r="AB48"/>
  <c r="AF48" s="1"/>
  <c r="AB49"/>
  <c r="AF49" s="1"/>
  <c r="AB50"/>
  <c r="AF50" s="1"/>
  <c r="AB51"/>
  <c r="AF51" s="1"/>
  <c r="AB52"/>
  <c r="AF52" s="1"/>
  <c r="AB53"/>
  <c r="AF53" s="1"/>
  <c r="AB54"/>
  <c r="AF54" s="1"/>
  <c r="AB55"/>
  <c r="AF55" s="1"/>
  <c r="AB56"/>
  <c r="AF56" s="1"/>
  <c r="AB57"/>
  <c r="AF57" s="1"/>
  <c r="AB58"/>
  <c r="AF58" s="1"/>
  <c r="AB59"/>
  <c r="AF59" s="1"/>
  <c r="AB60"/>
  <c r="AF60" s="1"/>
  <c r="AB61"/>
  <c r="AF61" s="1"/>
  <c r="AB62"/>
  <c r="AF62" s="1"/>
  <c r="AB63"/>
  <c r="AF63" s="1"/>
  <c r="AB64"/>
  <c r="AF64" s="1"/>
  <c r="AB65"/>
  <c r="AF65" s="1"/>
  <c r="AB66"/>
  <c r="AF66" s="1"/>
  <c r="AB67"/>
  <c r="AF67" s="1"/>
  <c r="AB68"/>
  <c r="AF68" s="1"/>
  <c r="AB69"/>
  <c r="AF69" s="1"/>
  <c r="AB70"/>
  <c r="AF70" s="1"/>
  <c r="AB71"/>
  <c r="AF71" s="1"/>
  <c r="AB72"/>
  <c r="AF72" s="1"/>
  <c r="AB73"/>
  <c r="AF73" s="1"/>
  <c r="AB74"/>
  <c r="AF74" s="1"/>
  <c r="AB75"/>
  <c r="AF75" s="1"/>
  <c r="AB76"/>
  <c r="AF76" s="1"/>
  <c r="AB77"/>
  <c r="AF77" s="1"/>
  <c r="AB78"/>
  <c r="AF78" s="1"/>
  <c r="AB79"/>
  <c r="AF79" s="1"/>
  <c r="AB80"/>
  <c r="AF80" s="1"/>
  <c r="AB81"/>
  <c r="AF81" s="1"/>
  <c r="AB82"/>
  <c r="AF82" s="1"/>
  <c r="AB83"/>
  <c r="AF83" s="1"/>
  <c r="AB84"/>
  <c r="AF84" s="1"/>
  <c r="AB85"/>
  <c r="AF85" s="1"/>
  <c r="AB86"/>
  <c r="AF86" s="1"/>
  <c r="AB87"/>
  <c r="AF87" s="1"/>
  <c r="AB88"/>
  <c r="AF88" s="1"/>
  <c r="AB89"/>
  <c r="AF89" s="1"/>
  <c r="AB90"/>
  <c r="AF90" s="1"/>
  <c r="AB91"/>
  <c r="AF91" s="1"/>
  <c r="AB92"/>
  <c r="AF92" s="1"/>
  <c r="AB93"/>
  <c r="AF93" s="1"/>
  <c r="AB94"/>
  <c r="AF94" s="1"/>
  <c r="AB95"/>
  <c r="AF95" s="1"/>
  <c r="AB96"/>
  <c r="AF96" s="1"/>
  <c r="AB97"/>
  <c r="AF97" s="1"/>
  <c r="AB98"/>
  <c r="AF98" s="1"/>
  <c r="AB99"/>
  <c r="AF99" s="1"/>
  <c r="AB100"/>
  <c r="AF100" s="1"/>
  <c r="AB101"/>
  <c r="AF101" s="1"/>
  <c r="AB102"/>
  <c r="AF102" s="1"/>
  <c r="AB103"/>
  <c r="AF103" s="1"/>
  <c r="AB104"/>
  <c r="AF104" s="1"/>
  <c r="AB105"/>
  <c r="AF105" s="1"/>
  <c r="AB106"/>
  <c r="AF106" s="1"/>
  <c r="AB107"/>
  <c r="AF107" s="1"/>
  <c r="AB108"/>
  <c r="AF108" s="1"/>
  <c r="AB109"/>
  <c r="AF109" s="1"/>
  <c r="AB110"/>
  <c r="AF110" s="1"/>
  <c r="AB111"/>
  <c r="AF111" s="1"/>
  <c r="AB112"/>
  <c r="AF112" s="1"/>
  <c r="AB113"/>
  <c r="AF113" s="1"/>
  <c r="AB114"/>
  <c r="AF114" s="1"/>
  <c r="AB115"/>
  <c r="AF115" s="1"/>
  <c r="AB116"/>
  <c r="AF116" s="1"/>
  <c r="AB117"/>
  <c r="AF117" s="1"/>
  <c r="AB118"/>
  <c r="AF118" s="1"/>
  <c r="AB119"/>
  <c r="AF119" s="1"/>
  <c r="AB120"/>
  <c r="AF120" s="1"/>
  <c r="AB121"/>
  <c r="AF121" s="1"/>
  <c r="AB122"/>
  <c r="AF122" s="1"/>
  <c r="AB123"/>
  <c r="AF123" s="1"/>
  <c r="AB124"/>
  <c r="AF124" s="1"/>
  <c r="AB125"/>
  <c r="AF125" s="1"/>
  <c r="AB126"/>
  <c r="AF126" s="1"/>
  <c r="AB127"/>
  <c r="AF127" s="1"/>
  <c r="AB128"/>
  <c r="AF128" s="1"/>
  <c r="AB129"/>
  <c r="AF129" s="1"/>
  <c r="AB130"/>
  <c r="AF130" s="1"/>
  <c r="AB131"/>
  <c r="AF131" s="1"/>
  <c r="AB132"/>
  <c r="AF132" s="1"/>
  <c r="AB133"/>
  <c r="AF133" s="1"/>
  <c r="AB134"/>
  <c r="AF134" s="1"/>
  <c r="AB135"/>
  <c r="AF135" s="1"/>
  <c r="AB136"/>
  <c r="AF136" s="1"/>
  <c r="AB137"/>
  <c r="AF137" s="1"/>
  <c r="AB138"/>
  <c r="AF138" s="1"/>
  <c r="AB139"/>
  <c r="AF139" s="1"/>
  <c r="AB140"/>
  <c r="AF140" s="1"/>
  <c r="AB141"/>
  <c r="AF141" s="1"/>
  <c r="AB142"/>
  <c r="AF142" s="1"/>
  <c r="AB143"/>
  <c r="AF143" s="1"/>
  <c r="AB144"/>
  <c r="AF144" s="1"/>
  <c r="AB145"/>
  <c r="AF145" s="1"/>
  <c r="AB146"/>
  <c r="AF146" s="1"/>
  <c r="AB147"/>
  <c r="AF147" s="1"/>
  <c r="AB148"/>
  <c r="AF148" s="1"/>
  <c r="AB149"/>
  <c r="AF149" s="1"/>
  <c r="AB150"/>
  <c r="AF150" s="1"/>
  <c r="AB151"/>
  <c r="AF151" s="1"/>
  <c r="AB152"/>
  <c r="AF152" s="1"/>
  <c r="AB153"/>
  <c r="AF153" s="1"/>
  <c r="AB154"/>
  <c r="AF154" s="1"/>
  <c r="AB155"/>
  <c r="AF155" s="1"/>
  <c r="AB156"/>
  <c r="AF156" s="1"/>
  <c r="AB157"/>
  <c r="AF157" s="1"/>
  <c r="AB158"/>
  <c r="AF158" s="1"/>
  <c r="AB2"/>
  <c r="AF2" s="1"/>
  <c r="K155" l="1"/>
  <c r="K149"/>
  <c r="K143"/>
  <c r="K137"/>
  <c r="K131"/>
  <c r="K125"/>
  <c r="K119"/>
  <c r="K113"/>
  <c r="K107"/>
  <c r="K101"/>
  <c r="K95"/>
  <c r="K89"/>
  <c r="K83"/>
  <c r="K77"/>
  <c r="K71"/>
  <c r="K65"/>
  <c r="K59"/>
  <c r="K53"/>
  <c r="K47"/>
  <c r="K41"/>
  <c r="K35"/>
  <c r="K29"/>
  <c r="K23"/>
  <c r="K17"/>
  <c r="K11"/>
  <c r="K5"/>
  <c r="P157"/>
  <c r="P151"/>
  <c r="P145"/>
  <c r="P139"/>
  <c r="P133"/>
  <c r="P127"/>
  <c r="P121"/>
  <c r="P115"/>
  <c r="P109"/>
  <c r="P103"/>
  <c r="P97"/>
  <c r="P91"/>
  <c r="P85"/>
  <c r="P79"/>
  <c r="P73"/>
  <c r="P67"/>
  <c r="P61"/>
  <c r="P55"/>
  <c r="P49"/>
  <c r="P43"/>
  <c r="P37"/>
  <c r="P31"/>
  <c r="P25"/>
  <c r="P19"/>
  <c r="P13"/>
  <c r="P7"/>
  <c r="K156"/>
  <c r="K150"/>
  <c r="K144"/>
  <c r="K138"/>
  <c r="K132"/>
  <c r="K126"/>
  <c r="K120"/>
  <c r="K114"/>
  <c r="K108"/>
  <c r="K102"/>
  <c r="K96"/>
  <c r="K90"/>
  <c r="K84"/>
  <c r="P158"/>
  <c r="P152"/>
  <c r="P146"/>
  <c r="P140"/>
  <c r="P134"/>
  <c r="P128"/>
  <c r="P122"/>
  <c r="P116"/>
  <c r="P110"/>
  <c r="P104"/>
  <c r="P98"/>
  <c r="P92"/>
  <c r="P86"/>
  <c r="P80"/>
  <c r="P74"/>
  <c r="P68"/>
  <c r="P62"/>
  <c r="P56"/>
  <c r="P50"/>
  <c r="P44"/>
  <c r="P38"/>
  <c r="P32"/>
  <c r="P26"/>
  <c r="P20"/>
  <c r="P14"/>
  <c r="P8"/>
  <c r="P159" s="1"/>
  <c r="F30"/>
  <c r="F36"/>
  <c r="F42"/>
  <c r="L42" s="1"/>
  <c r="F6"/>
  <c r="F12"/>
  <c r="F18"/>
  <c r="F24"/>
  <c r="F2"/>
  <c r="F153"/>
  <c r="F147"/>
  <c r="F141"/>
  <c r="L141" s="1"/>
  <c r="F135"/>
  <c r="F129"/>
  <c r="F123"/>
  <c r="F117"/>
  <c r="F111"/>
  <c r="F105"/>
  <c r="L105" s="1"/>
  <c r="F99"/>
  <c r="F93"/>
  <c r="F87"/>
  <c r="F81"/>
  <c r="F75"/>
  <c r="F69"/>
  <c r="L69" s="1"/>
  <c r="F63"/>
  <c r="F57"/>
  <c r="F51"/>
  <c r="F45"/>
  <c r="F39"/>
  <c r="F33"/>
  <c r="L33" s="1"/>
  <c r="F27"/>
  <c r="F21"/>
  <c r="F15"/>
  <c r="F9"/>
  <c r="F3"/>
  <c r="F154"/>
  <c r="F148"/>
  <c r="F142"/>
  <c r="F136"/>
  <c r="F130"/>
  <c r="F124"/>
  <c r="L124" s="1"/>
  <c r="F118"/>
  <c r="L118" s="1"/>
  <c r="F112"/>
  <c r="F106"/>
  <c r="F100"/>
  <c r="F94"/>
  <c r="F88"/>
  <c r="L88" s="1"/>
  <c r="F82"/>
  <c r="L82" s="1"/>
  <c r="F76"/>
  <c r="F70"/>
  <c r="F64"/>
  <c r="F58"/>
  <c r="F52"/>
  <c r="L52" s="1"/>
  <c r="F46"/>
  <c r="L46" s="1"/>
  <c r="F40"/>
  <c r="F34"/>
  <c r="F28"/>
  <c r="F22"/>
  <c r="F16"/>
  <c r="L16" s="1"/>
  <c r="F10"/>
  <c r="L10" s="1"/>
  <c r="F4"/>
  <c r="F155"/>
  <c r="F149"/>
  <c r="F143"/>
  <c r="F137"/>
  <c r="L137" s="1"/>
  <c r="F131"/>
  <c r="L131" s="1"/>
  <c r="F125"/>
  <c r="F119"/>
  <c r="F113"/>
  <c r="F107"/>
  <c r="F101"/>
  <c r="F95"/>
  <c r="L95" s="1"/>
  <c r="F89"/>
  <c r="F83"/>
  <c r="F77"/>
  <c r="F71"/>
  <c r="F65"/>
  <c r="L65" s="1"/>
  <c r="F59"/>
  <c r="L59" s="1"/>
  <c r="F53"/>
  <c r="F47"/>
  <c r="F41"/>
  <c r="F35"/>
  <c r="F29"/>
  <c r="L29" s="1"/>
  <c r="F23"/>
  <c r="L23" s="1"/>
  <c r="F17"/>
  <c r="F11"/>
  <c r="F5"/>
  <c r="F156"/>
  <c r="L156" s="1"/>
  <c r="F150"/>
  <c r="L150" s="1"/>
  <c r="F144"/>
  <c r="F138"/>
  <c r="F132"/>
  <c r="F126"/>
  <c r="L126" s="1"/>
  <c r="F120"/>
  <c r="L120" s="1"/>
  <c r="F114"/>
  <c r="L114" s="1"/>
  <c r="F108"/>
  <c r="F102"/>
  <c r="F96"/>
  <c r="F90"/>
  <c r="F84"/>
  <c r="L84" s="1"/>
  <c r="F78"/>
  <c r="L78" s="1"/>
  <c r="F72"/>
  <c r="F66"/>
  <c r="F60"/>
  <c r="F54"/>
  <c r="L54" s="1"/>
  <c r="F48"/>
  <c r="L48" s="1"/>
  <c r="F157"/>
  <c r="F151"/>
  <c r="F145"/>
  <c r="L145" s="1"/>
  <c r="F139"/>
  <c r="L139" s="1"/>
  <c r="F133"/>
  <c r="L133" s="1"/>
  <c r="F127"/>
  <c r="F121"/>
  <c r="F115"/>
  <c r="F109"/>
  <c r="L109" s="1"/>
  <c r="F103"/>
  <c r="L103" s="1"/>
  <c r="F97"/>
  <c r="L97" s="1"/>
  <c r="F91"/>
  <c r="F85"/>
  <c r="F79"/>
  <c r="F73"/>
  <c r="L73" s="1"/>
  <c r="F67"/>
  <c r="L67" s="1"/>
  <c r="F61"/>
  <c r="L61" s="1"/>
  <c r="F55"/>
  <c r="F49"/>
  <c r="F43"/>
  <c r="F37"/>
  <c r="L37" s="1"/>
  <c r="F31"/>
  <c r="L31" s="1"/>
  <c r="F25"/>
  <c r="F19"/>
  <c r="F13"/>
  <c r="F7"/>
  <c r="F158"/>
  <c r="L158" s="1"/>
  <c r="F152"/>
  <c r="L152" s="1"/>
  <c r="F146"/>
  <c r="F140"/>
  <c r="F134"/>
  <c r="F128"/>
  <c r="L128" s="1"/>
  <c r="F122"/>
  <c r="L122" s="1"/>
  <c r="F116"/>
  <c r="L116" s="1"/>
  <c r="F110"/>
  <c r="F104"/>
  <c r="F98"/>
  <c r="F92"/>
  <c r="L92" s="1"/>
  <c r="F86"/>
  <c r="L86" s="1"/>
  <c r="F80"/>
  <c r="L80" s="1"/>
  <c r="F74"/>
  <c r="F68"/>
  <c r="F62"/>
  <c r="F56"/>
  <c r="L56" s="1"/>
  <c r="F50"/>
  <c r="L50" s="1"/>
  <c r="F44"/>
  <c r="L44" s="1"/>
  <c r="F38"/>
  <c r="F32"/>
  <c r="F26"/>
  <c r="F20"/>
  <c r="L20" s="1"/>
  <c r="F14"/>
  <c r="L14" s="1"/>
  <c r="F8"/>
  <c r="L8" s="1"/>
  <c r="L19" l="1"/>
  <c r="L72"/>
  <c r="L108"/>
  <c r="L144"/>
  <c r="L6"/>
  <c r="L13"/>
  <c r="L2"/>
  <c r="M2"/>
  <c r="M3" s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L90"/>
  <c r="L101"/>
  <c r="L3"/>
  <c r="L154"/>
  <c r="L36"/>
  <c r="L27"/>
  <c r="L63"/>
  <c r="L99"/>
  <c r="K159"/>
  <c r="L39"/>
  <c r="L75"/>
  <c r="L111"/>
  <c r="L147"/>
  <c r="L135"/>
  <c r="L17"/>
  <c r="L89"/>
  <c r="L125"/>
  <c r="L40"/>
  <c r="L148"/>
  <c r="L110"/>
  <c r="L146"/>
  <c r="L91"/>
  <c r="L127"/>
  <c r="L11"/>
  <c r="L83"/>
  <c r="L119"/>
  <c r="L34"/>
  <c r="L106"/>
  <c r="L21"/>
  <c r="L93"/>
  <c r="L32"/>
  <c r="L68"/>
  <c r="L104"/>
  <c r="L140"/>
  <c r="L49"/>
  <c r="L85"/>
  <c r="L121"/>
  <c r="L157"/>
  <c r="L66"/>
  <c r="L102"/>
  <c r="L138"/>
  <c r="L5"/>
  <c r="L41"/>
  <c r="L77"/>
  <c r="L113"/>
  <c r="L149"/>
  <c r="L28"/>
  <c r="L64"/>
  <c r="L100"/>
  <c r="L136"/>
  <c r="L15"/>
  <c r="L87"/>
  <c r="L123"/>
  <c r="L12"/>
  <c r="L26"/>
  <c r="L62"/>
  <c r="L98"/>
  <c r="L134"/>
  <c r="L7"/>
  <c r="L43"/>
  <c r="L79"/>
  <c r="L115"/>
  <c r="L151"/>
  <c r="L60"/>
  <c r="L96"/>
  <c r="L132"/>
  <c r="L35"/>
  <c r="L71"/>
  <c r="L107"/>
  <c r="L143"/>
  <c r="L22"/>
  <c r="L58"/>
  <c r="L94"/>
  <c r="L130"/>
  <c r="L9"/>
  <c r="L45"/>
  <c r="L81"/>
  <c r="L117"/>
  <c r="L153"/>
  <c r="L18"/>
  <c r="L24"/>
  <c r="L30"/>
  <c r="L25"/>
  <c r="L53"/>
  <c r="L4"/>
  <c r="L112"/>
  <c r="L74"/>
  <c r="L55"/>
  <c r="L47"/>
  <c r="L155"/>
  <c r="L70"/>
  <c r="L142"/>
  <c r="L57"/>
  <c r="L129"/>
  <c r="L76"/>
  <c r="L38"/>
  <c r="L51"/>
  <c r="S6"/>
</calcChain>
</file>

<file path=xl/connections.xml><?xml version="1.0" encoding="utf-8"?>
<connections xmlns="http://schemas.openxmlformats.org/spreadsheetml/2006/main">
  <connection id="1" name="loty" type="6" refreshedVersion="3" background="1" saveData="1">
    <textPr codePage="65001" sourceFile="C:\Users\2bg\Desktop\MATURA_OPERON_24\DANE\loty.txt" decimal="," thousands=" 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<sst xmlns="http://schemas.openxmlformats.org/spreadsheetml/2006/main" count="34" uniqueCount="31">
  <si>
    <t>lp</t>
  </si>
  <si>
    <t>data wylotu</t>
  </si>
  <si>
    <t>godzina wylotu</t>
  </si>
  <si>
    <t>data przylotu</t>
  </si>
  <si>
    <t>godzina przylotu</t>
  </si>
  <si>
    <t>Cargo załadunek</t>
  </si>
  <si>
    <t>Cargo wyładunek</t>
  </si>
  <si>
    <t>czas lotu</t>
  </si>
  <si>
    <t>różnica dni</t>
  </si>
  <si>
    <t>gw</t>
  </si>
  <si>
    <t>mw</t>
  </si>
  <si>
    <t>sw</t>
  </si>
  <si>
    <t>gp</t>
  </si>
  <si>
    <t>mp</t>
  </si>
  <si>
    <t>sp</t>
  </si>
  <si>
    <t>nr lotu</t>
  </si>
  <si>
    <t>ile na pace</t>
  </si>
  <si>
    <t>resztka</t>
  </si>
  <si>
    <t>czas lotu dziennie (min)</t>
  </si>
  <si>
    <t>bezwzględna północ</t>
  </si>
  <si>
    <t>Etykiety wierszy</t>
  </si>
  <si>
    <t>Suma końcowa</t>
  </si>
  <si>
    <t>Maksimum z czas lotu dziennie (min)</t>
  </si>
  <si>
    <t>czas lotu do tej pory (h)</t>
  </si>
  <si>
    <t>min</t>
  </si>
  <si>
    <t>max</t>
  </si>
  <si>
    <t>czy przekroczył ładowność</t>
  </si>
  <si>
    <t>czy strata?</t>
  </si>
  <si>
    <t>zapłata za przelot</t>
  </si>
  <si>
    <t>DOCHÓD za przelot</t>
  </si>
  <si>
    <t>Suma z DOCHÓD za przelot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</si>
</sst>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0" fontId="0" fillId="0" borderId="0" xfId="0" applyFill="1"/>
    <xf numFmtId="0" fontId="0" fillId="3" borderId="0" xfId="0" applyFill="1"/>
    <xf numFmtId="0" fontId="1" fillId="0" borderId="0" xfId="0" applyNumberFormat="1" applyFont="1"/>
    <xf numFmtId="0" fontId="0" fillId="0" borderId="0" xfId="0" pivotButton="1"/>
    <xf numFmtId="14" fontId="0" fillId="0" borderId="0" xfId="0" applyNumberFormat="1" applyAlignment="1">
      <alignment horizontal="left"/>
    </xf>
  </cellXfs>
  <cellStyles count="1">
    <cellStyle name="Normalny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pivotSource>
    <c:name>[ZAD_5.xlsx]Arkusz5!Tabela przestawna2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pl-PL"/>
              <a:t>Długość dziennych lotów we</a:t>
            </a:r>
            <a:r>
              <a:rPr lang="pl-PL" baseline="0"/>
              <a:t> wrześniu 2021 r. dla samolotu testowego Boeing B707</a:t>
            </a:r>
            <a:endParaRPr lang="en-US"/>
          </a:p>
        </c:rich>
      </c:tx>
    </c:title>
    <c:pivotFmts>
      <c:pivotFmt>
        <c:idx val="0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Arkusz5!$B$3</c:f>
              <c:strCache>
                <c:ptCount val="1"/>
                <c:pt idx="0">
                  <c:v>Suma</c:v>
                </c:pt>
              </c:strCache>
            </c:strRef>
          </c:tx>
          <c:marker>
            <c:symbol val="none"/>
          </c:marker>
          <c:cat>
            <c:strRef>
              <c:f>Arkusz5!$A$4:$A$34</c:f>
              <c:strCache>
                <c:ptCount val="30"/>
                <c:pt idx="0">
                  <c:v>01.09.2021</c:v>
                </c:pt>
                <c:pt idx="1">
                  <c:v>02.09.2021</c:v>
                </c:pt>
                <c:pt idx="2">
                  <c:v>03.09.2021</c:v>
                </c:pt>
                <c:pt idx="3">
                  <c:v>04.09.2021</c:v>
                </c:pt>
                <c:pt idx="4">
                  <c:v>05.09.2021</c:v>
                </c:pt>
                <c:pt idx="5">
                  <c:v>06.09.2021</c:v>
                </c:pt>
                <c:pt idx="6">
                  <c:v>07.09.2021</c:v>
                </c:pt>
                <c:pt idx="7">
                  <c:v>08.09.2021</c:v>
                </c:pt>
                <c:pt idx="8">
                  <c:v>09.09.2021</c:v>
                </c:pt>
                <c:pt idx="9">
                  <c:v>10.09.2021</c:v>
                </c:pt>
                <c:pt idx="10">
                  <c:v>11.09.2021</c:v>
                </c:pt>
                <c:pt idx="11">
                  <c:v>12.09.2021</c:v>
                </c:pt>
                <c:pt idx="12">
                  <c:v>13.09.2021</c:v>
                </c:pt>
                <c:pt idx="13">
                  <c:v>14.09.2021</c:v>
                </c:pt>
                <c:pt idx="14">
                  <c:v>15.09.2021</c:v>
                </c:pt>
                <c:pt idx="15">
                  <c:v>16.09.2021</c:v>
                </c:pt>
                <c:pt idx="16">
                  <c:v>17.09.2021</c:v>
                </c:pt>
                <c:pt idx="17">
                  <c:v>18.09.2021</c:v>
                </c:pt>
                <c:pt idx="18">
                  <c:v>19.09.2021</c:v>
                </c:pt>
                <c:pt idx="19">
                  <c:v>20.09.2021</c:v>
                </c:pt>
                <c:pt idx="20">
                  <c:v>21.09.2021</c:v>
                </c:pt>
                <c:pt idx="21">
                  <c:v>22.09.2021</c:v>
                </c:pt>
                <c:pt idx="22">
                  <c:v>23.09.2021</c:v>
                </c:pt>
                <c:pt idx="23">
                  <c:v>24.09.2021</c:v>
                </c:pt>
                <c:pt idx="24">
                  <c:v>25.09.2021</c:v>
                </c:pt>
                <c:pt idx="25">
                  <c:v>26.09.2021</c:v>
                </c:pt>
                <c:pt idx="26">
                  <c:v>27.09.2021</c:v>
                </c:pt>
                <c:pt idx="27">
                  <c:v>28.09.2021</c:v>
                </c:pt>
                <c:pt idx="28">
                  <c:v>29.09.2021</c:v>
                </c:pt>
                <c:pt idx="29">
                  <c:v>30.09.2021</c:v>
                </c:pt>
              </c:strCache>
            </c:strRef>
          </c:cat>
          <c:val>
            <c:numRef>
              <c:f>Arkusz5!$B$4:$B$34</c:f>
              <c:numCache>
                <c:formatCode>General</c:formatCode>
                <c:ptCount val="30"/>
                <c:pt idx="0">
                  <c:v>301</c:v>
                </c:pt>
                <c:pt idx="1">
                  <c:v>390</c:v>
                </c:pt>
                <c:pt idx="2">
                  <c:v>383.70000000000005</c:v>
                </c:pt>
                <c:pt idx="3">
                  <c:v>323.45</c:v>
                </c:pt>
                <c:pt idx="4">
                  <c:v>255.70999999999998</c:v>
                </c:pt>
                <c:pt idx="5">
                  <c:v>311.47000000000003</c:v>
                </c:pt>
                <c:pt idx="6">
                  <c:v>260.21000000000004</c:v>
                </c:pt>
                <c:pt idx="7">
                  <c:v>276.89999999999998</c:v>
                </c:pt>
                <c:pt idx="8">
                  <c:v>249.32999999999998</c:v>
                </c:pt>
                <c:pt idx="9">
                  <c:v>232.41000000000003</c:v>
                </c:pt>
                <c:pt idx="10">
                  <c:v>228.05</c:v>
                </c:pt>
                <c:pt idx="11">
                  <c:v>249.5</c:v>
                </c:pt>
                <c:pt idx="12">
                  <c:v>338.52</c:v>
                </c:pt>
                <c:pt idx="13">
                  <c:v>318</c:v>
                </c:pt>
                <c:pt idx="14">
                  <c:v>258</c:v>
                </c:pt>
                <c:pt idx="15">
                  <c:v>274.74</c:v>
                </c:pt>
                <c:pt idx="16">
                  <c:v>221</c:v>
                </c:pt>
                <c:pt idx="17">
                  <c:v>113</c:v>
                </c:pt>
                <c:pt idx="18">
                  <c:v>170.28</c:v>
                </c:pt>
                <c:pt idx="19">
                  <c:v>187.1</c:v>
                </c:pt>
                <c:pt idx="20">
                  <c:v>290</c:v>
                </c:pt>
                <c:pt idx="21">
                  <c:v>251.5</c:v>
                </c:pt>
                <c:pt idx="22">
                  <c:v>309.76</c:v>
                </c:pt>
                <c:pt idx="23">
                  <c:v>378.78</c:v>
                </c:pt>
                <c:pt idx="24">
                  <c:v>192.22</c:v>
                </c:pt>
                <c:pt idx="25">
                  <c:v>191.54000000000002</c:v>
                </c:pt>
                <c:pt idx="26">
                  <c:v>208</c:v>
                </c:pt>
                <c:pt idx="27">
                  <c:v>242.32999999999998</c:v>
                </c:pt>
                <c:pt idx="28">
                  <c:v>232</c:v>
                </c:pt>
                <c:pt idx="29">
                  <c:v>158.73000000000002</c:v>
                </c:pt>
              </c:numCache>
            </c:numRef>
          </c:val>
        </c:ser>
        <c:marker val="1"/>
        <c:axId val="83405440"/>
        <c:axId val="156972160"/>
      </c:lineChart>
      <c:catAx>
        <c:axId val="83405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</c:title>
        <c:tickLblPos val="nextTo"/>
        <c:crossAx val="156972160"/>
        <c:crosses val="autoZero"/>
        <c:auto val="1"/>
        <c:lblAlgn val="ctr"/>
        <c:lblOffset val="100"/>
      </c:catAx>
      <c:valAx>
        <c:axId val="156972160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pl-PL"/>
                  <a:t>długość</a:t>
                </a:r>
                <a:r>
                  <a:rPr lang="pl-PL" baseline="0"/>
                  <a:t> dziennych lotów (min)</a:t>
                </a:r>
                <a:endParaRPr lang="pl-PL"/>
              </a:p>
            </c:rich>
          </c:tx>
        </c:title>
        <c:numFmt formatCode="General" sourceLinked="1"/>
        <c:tickLblPos val="nextTo"/>
        <c:crossAx val="8340544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173637</xdr:colOff>
      <xdr:row>5</xdr:row>
      <xdr:rowOff>93770</xdr:rowOff>
    </xdr:from>
    <xdr:to>
      <xdr:col>26</xdr:col>
      <xdr:colOff>410401</xdr:colOff>
      <xdr:row>29</xdr:row>
      <xdr:rowOff>58951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525.424825000002" createdVersion="3" refreshedVersion="3" minRefreshableVersion="3" recordCount="157">
  <cacheSource type="worksheet">
    <worksheetSource ref="A1:L158" sheet="Arkusz1"/>
  </cacheSource>
  <cacheFields count="11">
    <cacheField name="lp" numFmtId="0">
      <sharedItems containsSemiMixedTypes="0" containsString="0" containsNumber="1" containsInteger="1" minValue="1" maxValue="157"/>
    </cacheField>
    <cacheField name="data wylotu" numFmtId="14">
      <sharedItems containsSemiMixedTypes="0" containsNonDate="0" containsDate="1" containsString="0" minDate="2021-09-01T00:00:00" maxDate="2021-10-01T00:00:00" count="30"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7T00:00:00"/>
        <d v="2021-09-18T00:00:00"/>
        <d v="2021-09-19T00:00:00"/>
        <d v="2021-09-20T00:00:00"/>
        <d v="2021-09-21T00:00:00"/>
        <d v="2021-09-22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</sharedItems>
    </cacheField>
    <cacheField name="godzina wylotu" numFmtId="164">
      <sharedItems containsSemiMixedTypes="0" containsNonDate="0" containsDate="1" containsString="0" minDate="1899-12-30T01:01:00" maxDate="1899-12-30T23:36:08"/>
    </cacheField>
    <cacheField name="data przylotu" numFmtId="14">
      <sharedItems containsSemiMixedTypes="0" containsNonDate="0" containsDate="1" containsString="0" minDate="2021-09-01T00:00:00" maxDate="2021-10-01T00:00:00" count="30"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7T00:00:00"/>
        <d v="2021-09-18T00:00:00"/>
        <d v="2021-09-19T00:00:00"/>
        <d v="2021-09-20T00:00:00"/>
        <d v="2021-09-21T00:00:00"/>
        <d v="2021-09-22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</sharedItems>
    </cacheField>
    <cacheField name="godzina przylotu" numFmtId="164">
      <sharedItems containsSemiMixedTypes="0" containsNonDate="0" containsDate="1" containsString="0" minDate="1899-12-30T00:19:26" maxDate="1899-12-30T23:11:16"/>
    </cacheField>
    <cacheField name="resztka" numFmtId="0">
      <sharedItems containsSemiMixedTypes="0" containsString="0" containsNumber="1" minValue="0" maxValue="86.75"/>
    </cacheField>
    <cacheField name="Cargo załadunek" numFmtId="0">
      <sharedItems containsSemiMixedTypes="0" containsString="0" containsNumber="1" containsInteger="1" minValue="0" maxValue="24"/>
    </cacheField>
    <cacheField name="Cargo wyładunek" numFmtId="0">
      <sharedItems containsSemiMixedTypes="0" containsString="0" containsNumber="1" containsInteger="1" minValue="0" maxValue="39"/>
    </cacheField>
    <cacheField name="czas lotu" numFmtId="0">
      <sharedItems containsSemiMixedTypes="0" containsString="0" containsNumber="1" minValue="-30" maxValue="260.54000000000002"/>
    </cacheField>
    <cacheField name="ile na pace" numFmtId="0">
      <sharedItems containsSemiMixedTypes="0" containsString="0" containsNumber="1" containsInteger="1" minValue="5" maxValue="42"/>
    </cacheField>
    <cacheField name="czas lotu dziennie (min)" numFmtId="0">
      <sharedItems containsSemiMixedTypes="0" containsString="0" containsNumber="1" minValue="23" maxValue="39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or" refreshedDate="44525.438934027778" createdVersion="3" refreshedVersion="3" minRefreshableVersion="3" recordCount="157">
  <cacheSource type="worksheet">
    <worksheetSource ref="A1:N158" sheet="Arkusz1"/>
  </cacheSource>
  <cacheFields count="14">
    <cacheField name="lp" numFmtId="0">
      <sharedItems containsSemiMixedTypes="0" containsString="0" containsNumber="1" containsInteger="1" minValue="1" maxValue="157"/>
    </cacheField>
    <cacheField name="data wylotu" numFmtId="14">
      <sharedItems containsSemiMixedTypes="0" containsNonDate="0" containsDate="1" containsString="0" minDate="2021-09-01T00:00:00" maxDate="2021-10-01T00:00:00" count="30"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7T00:00:00"/>
        <d v="2021-09-18T00:00:00"/>
        <d v="2021-09-19T00:00:00"/>
        <d v="2021-09-20T00:00:00"/>
        <d v="2021-09-21T00:00:00"/>
        <d v="2021-09-22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</sharedItems>
    </cacheField>
    <cacheField name="godzina wylotu" numFmtId="164">
      <sharedItems containsSemiMixedTypes="0" containsNonDate="0" containsDate="1" containsString="0" minDate="1899-12-30T01:01:00" maxDate="1899-12-30T23:36:08"/>
    </cacheField>
    <cacheField name="data przylotu" numFmtId="14">
      <sharedItems containsSemiMixedTypes="0" containsNonDate="0" containsDate="1" containsString="0" minDate="2021-09-01T00:00:00" maxDate="2021-10-01T00:00:00"/>
    </cacheField>
    <cacheField name="godzina przylotu" numFmtId="164">
      <sharedItems containsSemiMixedTypes="0" containsNonDate="0" containsDate="1" containsString="0" minDate="1899-12-30T00:19:26" maxDate="1899-12-30T23:11:16"/>
    </cacheField>
    <cacheField name="resztka" numFmtId="0">
      <sharedItems containsSemiMixedTypes="0" containsString="0" containsNumber="1" minValue="0" maxValue="86.75"/>
    </cacheField>
    <cacheField name="Cargo załadunek" numFmtId="0">
      <sharedItems containsSemiMixedTypes="0" containsString="0" containsNumber="1" containsInteger="1" minValue="0" maxValue="24"/>
    </cacheField>
    <cacheField name="Cargo wyładunek" numFmtId="0">
      <sharedItems containsSemiMixedTypes="0" containsString="0" containsNumber="1" containsInteger="1" minValue="0" maxValue="39"/>
    </cacheField>
    <cacheField name="czas lotu" numFmtId="0">
      <sharedItems containsSemiMixedTypes="0" containsString="0" containsNumber="1" minValue="-30" maxValue="260.54000000000002"/>
    </cacheField>
    <cacheField name="ile na pace" numFmtId="0">
      <sharedItems containsSemiMixedTypes="0" containsString="0" containsNumber="1" containsInteger="1" minValue="5" maxValue="42"/>
    </cacheField>
    <cacheField name="czy przekroczył ładowność" numFmtId="0">
      <sharedItems/>
    </cacheField>
    <cacheField name="czas lotu dziennie (min)" numFmtId="0">
      <sharedItems containsSemiMixedTypes="0" containsString="0" containsNumber="1" minValue="23" maxValue="390"/>
    </cacheField>
    <cacheField name="czas lotu do tej pory (h)" numFmtId="0">
      <sharedItems containsSemiMixedTypes="0" containsString="0" containsNumber="1" minValue="1.2611666666666668" maxValue="272.95166666666682"/>
    </cacheField>
    <cacheField name="DOCHÓD za przelot" numFmtId="0">
      <sharedItems containsSemiMixedTypes="0" containsString="0" containsNumber="1" containsInteger="1" minValue="0" maxValue="12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n v="1"/>
    <x v="0"/>
    <d v="1899-12-30T08:00:00"/>
    <x v="0"/>
    <d v="1899-12-30T09:14:36"/>
    <n v="0"/>
    <n v="12"/>
    <n v="0"/>
    <n v="75.67"/>
    <n v="12"/>
    <n v="75.67"/>
  </r>
  <r>
    <n v="2"/>
    <x v="0"/>
    <d v="1899-12-30T10:11:00"/>
    <x v="0"/>
    <d v="1899-12-30T13:25:27"/>
    <n v="0"/>
    <n v="11"/>
    <n v="16"/>
    <n v="196.22"/>
    <n v="23"/>
    <n v="271.89"/>
  </r>
  <r>
    <n v="3"/>
    <x v="0"/>
    <d v="1899-12-30T15:30:26"/>
    <x v="0"/>
    <d v="1899-12-30T17:11:21"/>
    <n v="0"/>
    <n v="9"/>
    <n v="0"/>
    <n v="89"/>
    <n v="16"/>
    <n v="285.22000000000003"/>
  </r>
  <r>
    <n v="4"/>
    <x v="0"/>
    <d v="1899-12-30T18:19:24"/>
    <x v="0"/>
    <d v="1899-12-30T21:56:12"/>
    <n v="0"/>
    <n v="14"/>
    <n v="11"/>
    <n v="212"/>
    <n v="30"/>
    <n v="301"/>
  </r>
  <r>
    <n v="5"/>
    <x v="1"/>
    <d v="1899-12-30T04:15:11"/>
    <x v="1"/>
    <d v="1899-12-30T06:33:21"/>
    <n v="0"/>
    <n v="21"/>
    <n v="15"/>
    <n v="144"/>
    <n v="40"/>
    <n v="144"/>
  </r>
  <r>
    <n v="6"/>
    <x v="1"/>
    <d v="1899-12-30T08:20:12"/>
    <x v="1"/>
    <d v="1899-12-30T10:11:26"/>
    <n v="0"/>
    <n v="11"/>
    <n v="24"/>
    <n v="115.29"/>
    <n v="36"/>
    <n v="259.29000000000002"/>
  </r>
  <r>
    <n v="7"/>
    <x v="1"/>
    <d v="1899-12-30T11:32:21"/>
    <x v="1"/>
    <d v="1899-12-30T13:43:53"/>
    <n v="0"/>
    <n v="19"/>
    <n v="10"/>
    <n v="132.88"/>
    <n v="31"/>
    <n v="248.17000000000002"/>
  </r>
  <r>
    <n v="8"/>
    <x v="1"/>
    <d v="1899-12-30T15:11:23"/>
    <x v="1"/>
    <d v="1899-12-30T17:30:24"/>
    <n v="0"/>
    <n v="9"/>
    <n v="11"/>
    <n v="199"/>
    <n v="30"/>
    <n v="331.88"/>
  </r>
  <r>
    <n v="9"/>
    <x v="1"/>
    <d v="1899-12-30T19:20:32"/>
    <x v="1"/>
    <d v="1899-12-30T21:31:33"/>
    <n v="0"/>
    <n v="12"/>
    <n v="15"/>
    <n v="191"/>
    <n v="31"/>
    <n v="390"/>
  </r>
  <r>
    <n v="10"/>
    <x v="2"/>
    <d v="1899-12-30T03:15:06"/>
    <x v="2"/>
    <d v="1899-12-30T07:34:45"/>
    <n v="0"/>
    <n v="17"/>
    <n v="22"/>
    <n v="260.54000000000002"/>
    <n v="33"/>
    <n v="260.54000000000002"/>
  </r>
  <r>
    <n v="11"/>
    <x v="2"/>
    <d v="1899-12-30T09:04:06"/>
    <x v="2"/>
    <d v="1899-12-30T11:04:25"/>
    <n v="0"/>
    <n v="14"/>
    <n v="10"/>
    <n v="123.16"/>
    <n v="25"/>
    <n v="383.70000000000005"/>
  </r>
  <r>
    <n v="12"/>
    <x v="2"/>
    <d v="1899-12-30T12:01:15"/>
    <x v="2"/>
    <d v="1899-12-30T15:16:19"/>
    <n v="0"/>
    <n v="24"/>
    <n v="19"/>
    <n v="210"/>
    <n v="39"/>
    <n v="333.15999999999997"/>
  </r>
  <r>
    <n v="13"/>
    <x v="2"/>
    <d v="1899-12-30T16:55:06"/>
    <x v="2"/>
    <d v="1899-12-30T18:26:19"/>
    <n v="0"/>
    <n v="16"/>
    <n v="11"/>
    <n v="95.62"/>
    <n v="36"/>
    <n v="305.62"/>
  </r>
  <r>
    <n v="14"/>
    <x v="2"/>
    <d v="1899-12-30T19:26:19"/>
    <x v="2"/>
    <d v="1899-12-30T22:16:45"/>
    <n v="0"/>
    <n v="15"/>
    <n v="9"/>
    <n v="172.31"/>
    <n v="40"/>
    <n v="267.93"/>
  </r>
  <r>
    <n v="15"/>
    <x v="3"/>
    <d v="1899-12-30T04:06:09"/>
    <x v="3"/>
    <d v="1899-12-30T06:04:35"/>
    <n v="0"/>
    <n v="7"/>
    <n v="16"/>
    <n v="120.31"/>
    <n v="38"/>
    <n v="120.31"/>
  </r>
  <r>
    <n v="16"/>
    <x v="3"/>
    <d v="1899-12-30T07:06:32"/>
    <x v="3"/>
    <d v="1899-12-30T08:19:45"/>
    <n v="0"/>
    <n v="9"/>
    <n v="11"/>
    <n v="77.62"/>
    <n v="31"/>
    <n v="197.93"/>
  </r>
  <r>
    <n v="17"/>
    <x v="3"/>
    <d v="1899-12-30T08:35:19"/>
    <x v="3"/>
    <d v="1899-12-30T10:05:36"/>
    <n v="0"/>
    <n v="13"/>
    <n v="18"/>
    <n v="93.53"/>
    <n v="33"/>
    <n v="171.15"/>
  </r>
  <r>
    <n v="18"/>
    <x v="3"/>
    <d v="1899-12-30T11:39:20"/>
    <x v="3"/>
    <d v="1899-12-30T12:55:10"/>
    <n v="0"/>
    <n v="22"/>
    <n v="5"/>
    <n v="70"/>
    <n v="37"/>
    <n v="163.53"/>
  </r>
  <r>
    <n v="19"/>
    <x v="3"/>
    <d v="1899-12-30T16:51:10"/>
    <x v="3"/>
    <d v="1899-12-30T18:34:04"/>
    <n v="0"/>
    <n v="8"/>
    <n v="23"/>
    <n v="93"/>
    <n v="40"/>
    <n v="163"/>
  </r>
  <r>
    <n v="20"/>
    <x v="3"/>
    <d v="1899-12-30T19:26:05"/>
    <x v="3"/>
    <d v="1899-12-30T23:11:16"/>
    <n v="0"/>
    <n v="11"/>
    <n v="14"/>
    <n v="230.45"/>
    <n v="28"/>
    <n v="323.45"/>
  </r>
  <r>
    <n v="21"/>
    <x v="4"/>
    <d v="1899-12-30T07:15:54"/>
    <x v="4"/>
    <d v="1899-12-30T09:01:45"/>
    <n v="0"/>
    <n v="17"/>
    <n v="23"/>
    <n v="99.33"/>
    <n v="31"/>
    <n v="99.33"/>
  </r>
  <r>
    <n v="22"/>
    <x v="4"/>
    <d v="1899-12-30T10:19:14"/>
    <x v="4"/>
    <d v="1899-12-30T12:16:25"/>
    <n v="0"/>
    <n v="15"/>
    <n v="11"/>
    <n v="122.45"/>
    <n v="23"/>
    <n v="221.78"/>
  </r>
  <r>
    <n v="23"/>
    <x v="4"/>
    <d v="1899-12-30T13:25:06"/>
    <x v="4"/>
    <d v="1899-12-30T15:26:19"/>
    <n v="0"/>
    <n v="19"/>
    <n v="21"/>
    <n v="125.62"/>
    <n v="31"/>
    <n v="248.07"/>
  </r>
  <r>
    <n v="24"/>
    <x v="4"/>
    <d v="1899-12-30T16:36:19"/>
    <x v="4"/>
    <d v="1899-12-30T17:36:28"/>
    <n v="0"/>
    <n v="11"/>
    <n v="9"/>
    <n v="66.67"/>
    <n v="21"/>
    <n v="192.29000000000002"/>
  </r>
  <r>
    <n v="25"/>
    <x v="4"/>
    <d v="1899-12-30T18:30:30"/>
    <x v="4"/>
    <d v="1899-12-30T19:50:16"/>
    <n v="0"/>
    <n v="15"/>
    <n v="11"/>
    <n v="75.709999999999994"/>
    <n v="27"/>
    <n v="142.38"/>
  </r>
  <r>
    <n v="26"/>
    <x v="4"/>
    <d v="1899-12-30T21:00:00"/>
    <x v="5"/>
    <d v="1899-12-30T00:19:26"/>
    <n v="21.31"/>
    <n v="15"/>
    <n v="17"/>
    <n v="201.31"/>
    <n v="31"/>
    <n v="255.70999999999998"/>
  </r>
  <r>
    <n v="27"/>
    <x v="5"/>
    <d v="1899-12-30T05:12:46"/>
    <x v="5"/>
    <d v="1899-12-30T07:08:36"/>
    <n v="0"/>
    <n v="9"/>
    <n v="6"/>
    <n v="110"/>
    <n v="23"/>
    <n v="131.31"/>
  </r>
  <r>
    <n v="28"/>
    <x v="5"/>
    <d v="1899-12-30T09:11:36"/>
    <x v="5"/>
    <d v="1899-12-30T12:36:19"/>
    <n v="0"/>
    <n v="14"/>
    <n v="22"/>
    <n v="201.47"/>
    <n v="31"/>
    <n v="311.47000000000003"/>
  </r>
  <r>
    <n v="29"/>
    <x v="5"/>
    <d v="1899-12-30T13:25:15"/>
    <x v="5"/>
    <d v="1899-12-30T15:01:15"/>
    <n v="0"/>
    <n v="14"/>
    <n v="3"/>
    <n v="96"/>
    <n v="23"/>
    <n v="297.47000000000003"/>
  </r>
  <r>
    <n v="30"/>
    <x v="5"/>
    <d v="1899-12-30T17:11:04"/>
    <x v="5"/>
    <d v="1899-12-30T18:19:00"/>
    <n v="0"/>
    <n v="18"/>
    <n v="14"/>
    <n v="53"/>
    <n v="38"/>
    <n v="149"/>
  </r>
  <r>
    <n v="31"/>
    <x v="5"/>
    <d v="1899-12-30T19:42:12"/>
    <x v="5"/>
    <d v="1899-12-30T21:22:13"/>
    <n v="0"/>
    <n v="16"/>
    <n v="21"/>
    <n v="160"/>
    <n v="40"/>
    <n v="213"/>
  </r>
  <r>
    <n v="32"/>
    <x v="6"/>
    <d v="1899-12-30T07:46:19"/>
    <x v="6"/>
    <d v="1899-12-30T09:36:14"/>
    <n v="0"/>
    <n v="15"/>
    <n v="14"/>
    <n v="98"/>
    <n v="34"/>
    <n v="98"/>
  </r>
  <r>
    <n v="33"/>
    <x v="6"/>
    <d v="1899-12-30T11:09:08"/>
    <x v="6"/>
    <d v="1899-12-30T12:31:16"/>
    <n v="0"/>
    <n v="12"/>
    <n v="23"/>
    <n v="89.5"/>
    <n v="32"/>
    <n v="187.5"/>
  </r>
  <r>
    <n v="34"/>
    <x v="6"/>
    <d v="1899-12-30T13:45:48"/>
    <x v="6"/>
    <d v="1899-12-30T15:34:16"/>
    <n v="0"/>
    <n v="17"/>
    <n v="6"/>
    <n v="107.13"/>
    <n v="26"/>
    <n v="196.63"/>
  </r>
  <r>
    <n v="35"/>
    <x v="6"/>
    <d v="1899-12-30T16:56:19"/>
    <x v="6"/>
    <d v="1899-12-30T19:00:11"/>
    <n v="0"/>
    <n v="19"/>
    <n v="16"/>
    <n v="116.5"/>
    <n v="39"/>
    <n v="223.63"/>
  </r>
  <r>
    <n v="36"/>
    <x v="6"/>
    <d v="1899-12-30T20:12:01"/>
    <x v="6"/>
    <d v="1899-12-30T22:34:36"/>
    <n v="0"/>
    <n v="11"/>
    <n v="14"/>
    <n v="143.71"/>
    <n v="34"/>
    <n v="260.21000000000004"/>
  </r>
  <r>
    <n v="37"/>
    <x v="7"/>
    <d v="1899-12-30T03:15:16"/>
    <x v="7"/>
    <d v="1899-12-30T06:16:05"/>
    <n v="0"/>
    <n v="13"/>
    <n v="22"/>
    <n v="175.55"/>
    <n v="33"/>
    <n v="175.55"/>
  </r>
  <r>
    <n v="38"/>
    <x v="7"/>
    <d v="1899-12-30T07:49:16"/>
    <x v="7"/>
    <d v="1899-12-30T09:33:04"/>
    <n v="0"/>
    <n v="11"/>
    <n v="4"/>
    <n v="99"/>
    <n v="22"/>
    <n v="274.55"/>
  </r>
  <r>
    <n v="39"/>
    <x v="7"/>
    <d v="1899-12-30T10:01:22"/>
    <x v="7"/>
    <d v="1899-12-30T12:35:15"/>
    <n v="0"/>
    <n v="14"/>
    <n v="21"/>
    <n v="145.43"/>
    <n v="32"/>
    <n v="244.43"/>
  </r>
  <r>
    <n v="40"/>
    <x v="7"/>
    <d v="1899-12-30T14:11:36"/>
    <x v="7"/>
    <d v="1899-12-30T16:26:19"/>
    <n v="0"/>
    <n v="16"/>
    <n v="9"/>
    <n v="131.47"/>
    <n v="27"/>
    <n v="276.89999999999998"/>
  </r>
  <r>
    <n v="41"/>
    <x v="7"/>
    <d v="1899-12-30T17:36:45"/>
    <x v="7"/>
    <d v="1899-12-30T18:32:23"/>
    <n v="0"/>
    <n v="12"/>
    <n v="24"/>
    <n v="53.27"/>
    <n v="30"/>
    <n v="184.74"/>
  </r>
  <r>
    <n v="42"/>
    <x v="7"/>
    <d v="1899-12-30T20:00:00"/>
    <x v="7"/>
    <d v="1899-12-30T21:31:36"/>
    <n v="0"/>
    <n v="9"/>
    <n v="2"/>
    <n v="92.67"/>
    <n v="15"/>
    <n v="145.94"/>
  </r>
  <r>
    <n v="43"/>
    <x v="8"/>
    <d v="1899-12-30T06:11:26"/>
    <x v="8"/>
    <d v="1899-12-30T07:45:56"/>
    <n v="0"/>
    <n v="9"/>
    <n v="4"/>
    <n v="96"/>
    <n v="22"/>
    <n v="96"/>
  </r>
  <r>
    <n v="44"/>
    <x v="8"/>
    <d v="1899-12-30T09:55:26"/>
    <x v="8"/>
    <d v="1899-12-30T10:55:13"/>
    <n v="0"/>
    <n v="9"/>
    <n v="14"/>
    <n v="55.38"/>
    <n v="27"/>
    <n v="151.38"/>
  </r>
  <r>
    <n v="45"/>
    <x v="8"/>
    <d v="1899-12-30T12:08:45"/>
    <x v="8"/>
    <d v="1899-12-30T14:11:09"/>
    <n v="0"/>
    <n v="12"/>
    <n v="10"/>
    <n v="121.33"/>
    <n v="25"/>
    <n v="176.71"/>
  </r>
  <r>
    <n v="46"/>
    <x v="8"/>
    <d v="1899-12-30T16:26:09"/>
    <x v="8"/>
    <d v="1899-12-30T18:30:24"/>
    <n v="0"/>
    <n v="16"/>
    <n v="11"/>
    <n v="128"/>
    <n v="31"/>
    <n v="249.32999999999998"/>
  </r>
  <r>
    <n v="47"/>
    <x v="8"/>
    <d v="1899-12-30T20:30:16"/>
    <x v="8"/>
    <d v="1899-12-30T21:21:36"/>
    <n v="0"/>
    <n v="13"/>
    <n v="21"/>
    <n v="54"/>
    <n v="33"/>
    <n v="182"/>
  </r>
  <r>
    <n v="48"/>
    <x v="9"/>
    <d v="1899-12-30T05:11:32"/>
    <x v="9"/>
    <d v="1899-12-30T07:26:14"/>
    <n v="0"/>
    <n v="7"/>
    <n v="15"/>
    <n v="131.66999999999999"/>
    <n v="19"/>
    <n v="131.66999999999999"/>
  </r>
  <r>
    <n v="49"/>
    <x v="9"/>
    <d v="1899-12-30T09:10:06"/>
    <x v="9"/>
    <d v="1899-12-30T10:40:04"/>
    <n v="0"/>
    <n v="7"/>
    <n v="0"/>
    <n v="60"/>
    <n v="11"/>
    <n v="191.67"/>
  </r>
  <r>
    <n v="50"/>
    <x v="9"/>
    <d v="1899-12-30T11:59:56"/>
    <x v="9"/>
    <d v="1899-12-30T14:14:48"/>
    <n v="0"/>
    <n v="7"/>
    <n v="1"/>
    <n v="127.5"/>
    <n v="18"/>
    <n v="187.5"/>
  </r>
  <r>
    <n v="51"/>
    <x v="9"/>
    <d v="1899-12-30T15:35:54"/>
    <x v="9"/>
    <d v="1899-12-30T16:54:12"/>
    <n v="0"/>
    <n v="13"/>
    <n v="20"/>
    <n v="77.569999999999993"/>
    <n v="30"/>
    <n v="205.07"/>
  </r>
  <r>
    <n v="52"/>
    <x v="9"/>
    <d v="1899-12-30T19:01:35"/>
    <x v="9"/>
    <d v="1899-12-30T19:48:46"/>
    <n v="0"/>
    <n v="12"/>
    <n v="4"/>
    <n v="52.45"/>
    <n v="22"/>
    <n v="130.01999999999998"/>
  </r>
  <r>
    <n v="53"/>
    <x v="9"/>
    <d v="1899-12-30T21:01:04"/>
    <x v="10"/>
    <d v="1899-12-30T00:54:18"/>
    <n v="57.33"/>
    <n v="11"/>
    <n v="9"/>
    <n v="237.29"/>
    <n v="29"/>
    <n v="232.41000000000003"/>
  </r>
  <r>
    <n v="54"/>
    <x v="10"/>
    <d v="1899-12-30T06:15:56"/>
    <x v="10"/>
    <d v="1899-12-30T09:11:45"/>
    <n v="0"/>
    <n v="12"/>
    <n v="21"/>
    <n v="170.55"/>
    <n v="32"/>
    <n v="227.88"/>
  </r>
  <r>
    <n v="55"/>
    <x v="10"/>
    <d v="1899-12-30T11:04:15"/>
    <x v="10"/>
    <d v="1899-12-30T12:09:07"/>
    <n v="0"/>
    <n v="14"/>
    <n v="2"/>
    <n v="57.5"/>
    <n v="25"/>
    <n v="228.05"/>
  </r>
  <r>
    <n v="56"/>
    <x v="10"/>
    <d v="1899-12-30T13:36:55"/>
    <x v="10"/>
    <d v="1899-12-30T14:26:47"/>
    <n v="0"/>
    <n v="17"/>
    <n v="9"/>
    <n v="42.5"/>
    <n v="40"/>
    <n v="100"/>
  </r>
  <r>
    <n v="57"/>
    <x v="10"/>
    <d v="1899-12-30T15:57:15"/>
    <x v="10"/>
    <d v="1899-12-30T17:15:48"/>
    <n v="0"/>
    <n v="3"/>
    <n v="9"/>
    <n v="79.819999999999993"/>
    <n v="34"/>
    <n v="122.32"/>
  </r>
  <r>
    <n v="58"/>
    <x v="10"/>
    <d v="1899-12-30T19:01:02"/>
    <x v="10"/>
    <d v="1899-12-30T21:11:01"/>
    <n v="0"/>
    <n v="11"/>
    <n v="3"/>
    <n v="70"/>
    <n v="36"/>
    <n v="149.82"/>
  </r>
  <r>
    <n v="59"/>
    <x v="11"/>
    <d v="1899-12-30T04:00:00"/>
    <x v="11"/>
    <d v="1899-12-30T05:35:06"/>
    <n v="0"/>
    <n v="8"/>
    <n v="4"/>
    <n v="105"/>
    <n v="41"/>
    <n v="105"/>
  </r>
  <r>
    <n v="60"/>
    <x v="11"/>
    <d v="1899-12-30T08:14:16"/>
    <x v="11"/>
    <d v="1899-12-30T10:16:19"/>
    <n v="0"/>
    <n v="1"/>
    <n v="6"/>
    <n v="142"/>
    <n v="38"/>
    <n v="247"/>
  </r>
  <r>
    <n v="61"/>
    <x v="11"/>
    <d v="1899-12-30T12:30:01"/>
    <x v="11"/>
    <d v="1899-12-30T14:15:25"/>
    <n v="0"/>
    <n v="4"/>
    <n v="21"/>
    <n v="107.5"/>
    <n v="36"/>
    <n v="249.5"/>
  </r>
  <r>
    <n v="62"/>
    <x v="11"/>
    <d v="1899-12-30T17:45:09"/>
    <x v="11"/>
    <d v="1899-12-30T19:10:01"/>
    <n v="0"/>
    <n v="9"/>
    <n v="11"/>
    <n v="77.5"/>
    <n v="24"/>
    <n v="185"/>
  </r>
  <r>
    <n v="63"/>
    <x v="12"/>
    <d v="1899-12-30T05:08:45"/>
    <x v="12"/>
    <d v="1899-12-30T09:08:14"/>
    <n v="0"/>
    <n v="12"/>
    <n v="7"/>
    <n v="238.06"/>
    <n v="25"/>
    <n v="238.06"/>
  </r>
  <r>
    <n v="64"/>
    <x v="12"/>
    <d v="1899-12-30T11:06:45"/>
    <x v="12"/>
    <d v="1899-12-30T12:48:06"/>
    <n v="0"/>
    <n v="11"/>
    <n v="13"/>
    <n v="100.46"/>
    <n v="29"/>
    <n v="338.52"/>
  </r>
  <r>
    <n v="65"/>
    <x v="12"/>
    <d v="1899-12-30T13:15:09"/>
    <x v="12"/>
    <d v="1899-12-30T14:55:39"/>
    <n v="0"/>
    <n v="16"/>
    <n v="21"/>
    <n v="102"/>
    <n v="32"/>
    <n v="202.45999999999998"/>
  </r>
  <r>
    <n v="66"/>
    <x v="12"/>
    <d v="1899-12-30T16:04:45"/>
    <x v="12"/>
    <d v="1899-12-30T18:00:00"/>
    <n v="0"/>
    <n v="19"/>
    <n v="10"/>
    <n v="114.67"/>
    <n v="30"/>
    <n v="216.67000000000002"/>
  </r>
  <r>
    <n v="67"/>
    <x v="12"/>
    <d v="1899-12-30T20:09:11"/>
    <x v="12"/>
    <d v="1899-12-30T22:04:19"/>
    <n v="0"/>
    <n v="3"/>
    <n v="0"/>
    <n v="122.5"/>
    <n v="23"/>
    <n v="237.17000000000002"/>
  </r>
  <r>
    <n v="68"/>
    <x v="13"/>
    <d v="1899-12-30T04:15:22"/>
    <x v="13"/>
    <d v="1899-12-30T06:14:24"/>
    <n v="0"/>
    <n v="12"/>
    <n v="21"/>
    <n v="149"/>
    <n v="35"/>
    <n v="149"/>
  </r>
  <r>
    <n v="69"/>
    <x v="13"/>
    <d v="1899-12-30T08:15:54"/>
    <x v="13"/>
    <d v="1899-12-30T10:04:55"/>
    <n v="0"/>
    <n v="17"/>
    <n v="20"/>
    <n v="169"/>
    <n v="31"/>
    <n v="318"/>
  </r>
  <r>
    <n v="70"/>
    <x v="13"/>
    <d v="1899-12-30T12:00:00"/>
    <x v="13"/>
    <d v="1899-12-30T13:56:55"/>
    <n v="0"/>
    <n v="11"/>
    <n v="22"/>
    <n v="117.09"/>
    <n v="22"/>
    <n v="286.09000000000003"/>
  </r>
  <r>
    <n v="71"/>
    <x v="13"/>
    <d v="1899-12-30T15:26:30"/>
    <x v="13"/>
    <d v="1899-12-30T17:00:15"/>
    <n v="0"/>
    <n v="7"/>
    <n v="2"/>
    <n v="90"/>
    <n v="7"/>
    <n v="207.09"/>
  </r>
  <r>
    <n v="72"/>
    <x v="13"/>
    <d v="1899-12-30T18:36:45"/>
    <x v="13"/>
    <d v="1899-12-30T19:15:54"/>
    <n v="0"/>
    <n v="8"/>
    <n v="7"/>
    <n v="45.67"/>
    <n v="13"/>
    <n v="135.67000000000002"/>
  </r>
  <r>
    <n v="73"/>
    <x v="13"/>
    <d v="1899-12-30T20:56:55"/>
    <x v="13"/>
    <d v="1899-12-30T22:04:06"/>
    <n v="0"/>
    <n v="6"/>
    <n v="1"/>
    <n v="66.78"/>
    <n v="12"/>
    <n v="112.45"/>
  </r>
  <r>
    <n v="74"/>
    <x v="14"/>
    <d v="1899-12-30T01:01:00"/>
    <x v="14"/>
    <d v="1899-12-30T04:09:06"/>
    <n v="0"/>
    <n v="0"/>
    <n v="6"/>
    <n v="198"/>
    <n v="11"/>
    <n v="198"/>
  </r>
  <r>
    <n v="75"/>
    <x v="14"/>
    <d v="1899-12-30T06:55:57"/>
    <x v="14"/>
    <d v="1899-12-30T08:15:54"/>
    <n v="0"/>
    <n v="0"/>
    <n v="5"/>
    <n v="60"/>
    <n v="5"/>
    <n v="258"/>
  </r>
  <r>
    <n v="76"/>
    <x v="14"/>
    <d v="1899-12-30T10:10:55"/>
    <x v="14"/>
    <d v="1899-12-30T12:45:47"/>
    <n v="0"/>
    <n v="10"/>
    <n v="1"/>
    <n v="147.5"/>
    <n v="10"/>
    <n v="207.5"/>
  </r>
  <r>
    <n v="77"/>
    <x v="14"/>
    <d v="1899-12-30T14:22:45"/>
    <x v="14"/>
    <d v="1899-12-30T15:12:24"/>
    <n v="0"/>
    <n v="14"/>
    <n v="21"/>
    <n v="47.14"/>
    <n v="23"/>
    <n v="194.64"/>
  </r>
  <r>
    <n v="78"/>
    <x v="14"/>
    <d v="1899-12-30T17:20:54"/>
    <x v="14"/>
    <d v="1899-12-30T18:36:45"/>
    <n v="0"/>
    <n v="4"/>
    <n v="1"/>
    <n v="69.33"/>
    <n v="6"/>
    <n v="116.47"/>
  </r>
  <r>
    <n v="79"/>
    <x v="14"/>
    <d v="1899-12-30T20:47:41"/>
    <x v="14"/>
    <d v="1899-12-30T21:45:48"/>
    <n v="0"/>
    <n v="7"/>
    <n v="2"/>
    <n v="66.569999999999993"/>
    <n v="12"/>
    <n v="135.89999999999998"/>
  </r>
  <r>
    <n v="80"/>
    <x v="15"/>
    <d v="1899-12-30T03:15:26"/>
    <x v="15"/>
    <d v="1899-12-30T06:04:09"/>
    <n v="0"/>
    <n v="13"/>
    <n v="5"/>
    <n v="165.47"/>
    <n v="23"/>
    <n v="165.47"/>
  </r>
  <r>
    <n v="81"/>
    <x v="15"/>
    <d v="1899-12-30T07:11:26"/>
    <x v="15"/>
    <d v="1899-12-30T09:03:04"/>
    <n v="0"/>
    <n v="13"/>
    <n v="11"/>
    <n v="109.27"/>
    <n v="31"/>
    <n v="274.74"/>
  </r>
  <r>
    <n v="82"/>
    <x v="15"/>
    <d v="1899-12-30T11:04:06"/>
    <x v="15"/>
    <d v="1899-12-30T12:00:45"/>
    <n v="0"/>
    <n v="14"/>
    <n v="9"/>
    <n v="57.54"/>
    <n v="34"/>
    <n v="166.81"/>
  </r>
  <r>
    <n v="83"/>
    <x v="15"/>
    <d v="1899-12-30T13:55:00"/>
    <x v="15"/>
    <d v="1899-12-30T14:45:10"/>
    <n v="0"/>
    <n v="14"/>
    <n v="9"/>
    <n v="56"/>
    <n v="39"/>
    <n v="113.53999999999999"/>
  </r>
  <r>
    <n v="84"/>
    <x v="15"/>
    <d v="1899-12-30T16:11:12"/>
    <x v="15"/>
    <d v="1899-12-30T17:22:01"/>
    <n v="0"/>
    <n v="12"/>
    <n v="7"/>
    <n v="65.55"/>
    <n v="42"/>
    <n v="121.55"/>
  </r>
  <r>
    <n v="85"/>
    <x v="15"/>
    <d v="1899-12-30T19:01:22"/>
    <x v="15"/>
    <d v="1899-12-30T20:45:56"/>
    <n v="0"/>
    <n v="2"/>
    <n v="19"/>
    <n v="105.76"/>
    <n v="37"/>
    <n v="171.31"/>
  </r>
  <r>
    <n v="86"/>
    <x v="16"/>
    <d v="1899-12-30T06:56:22"/>
    <x v="16"/>
    <d v="1899-12-30T08:01:04"/>
    <n v="0"/>
    <n v="4"/>
    <n v="11"/>
    <n v="61.67"/>
    <n v="22"/>
    <n v="61.67"/>
  </r>
  <r>
    <n v="87"/>
    <x v="16"/>
    <d v="1899-12-30T11:00:06"/>
    <x v="16"/>
    <d v="1899-12-30T11:30:09"/>
    <n v="0"/>
    <n v="21"/>
    <n v="15"/>
    <n v="50"/>
    <n v="32"/>
    <n v="111.67"/>
  </r>
  <r>
    <n v="88"/>
    <x v="16"/>
    <d v="1899-12-30T13:15:09"/>
    <x v="16"/>
    <d v="1899-12-30T14:55:03"/>
    <n v="0"/>
    <n v="7"/>
    <n v="13"/>
    <n v="90"/>
    <n v="24"/>
    <n v="140"/>
  </r>
  <r>
    <n v="89"/>
    <x v="16"/>
    <d v="1899-12-30T15:35:55"/>
    <x v="16"/>
    <d v="1899-12-30T17:13:53"/>
    <n v="0"/>
    <n v="14"/>
    <n v="16"/>
    <n v="68"/>
    <n v="25"/>
    <n v="158"/>
  </r>
  <r>
    <n v="90"/>
    <x v="16"/>
    <d v="1899-12-30T19:12:43"/>
    <x v="16"/>
    <d v="1899-12-30T20:45:44"/>
    <n v="0"/>
    <n v="7"/>
    <n v="0"/>
    <n v="153"/>
    <n v="16"/>
    <n v="221"/>
  </r>
  <r>
    <n v="91"/>
    <x v="17"/>
    <d v="1899-12-30T05:05:06"/>
    <x v="17"/>
    <d v="1899-12-30T06:24:06"/>
    <n v="0"/>
    <n v="17"/>
    <n v="15"/>
    <n v="79"/>
    <n v="33"/>
    <n v="79"/>
  </r>
  <r>
    <n v="92"/>
    <x v="17"/>
    <d v="1899-12-30T09:14:16"/>
    <x v="17"/>
    <d v="1899-12-30T10:00:11"/>
    <n v="0"/>
    <n v="5"/>
    <n v="8"/>
    <n v="34"/>
    <n v="23"/>
    <n v="113"/>
  </r>
  <r>
    <n v="93"/>
    <x v="17"/>
    <d v="1899-12-30T11:23:24"/>
    <x v="17"/>
    <d v="1899-12-30T13:26:23"/>
    <n v="0"/>
    <n v="14"/>
    <n v="9"/>
    <n v="63"/>
    <n v="29"/>
    <n v="97"/>
  </r>
  <r>
    <n v="94"/>
    <x v="17"/>
    <d v="1899-12-30T14:55:20"/>
    <x v="17"/>
    <d v="1899-12-30T15:25:19"/>
    <n v="0"/>
    <n v="11"/>
    <n v="17"/>
    <n v="-30"/>
    <n v="31"/>
    <n v="33"/>
  </r>
  <r>
    <n v="95"/>
    <x v="17"/>
    <d v="1899-12-30T17:24:15"/>
    <x v="17"/>
    <d v="1899-12-30T18:45:12"/>
    <n v="0"/>
    <n v="7"/>
    <n v="16"/>
    <n v="61"/>
    <n v="21"/>
    <n v="31"/>
  </r>
  <r>
    <n v="96"/>
    <x v="18"/>
    <d v="1899-12-30T09:06:04"/>
    <x v="18"/>
    <d v="1899-12-30T10:46:11"/>
    <n v="0"/>
    <n v="5"/>
    <n v="1"/>
    <n v="108.57"/>
    <n v="10"/>
    <n v="108.57"/>
  </r>
  <r>
    <n v="97"/>
    <x v="18"/>
    <d v="1899-12-30T13:55:17"/>
    <x v="18"/>
    <d v="1899-12-30T15:01:03"/>
    <n v="0"/>
    <n v="14"/>
    <n v="7"/>
    <n v="61.71"/>
    <n v="23"/>
    <n v="170.28"/>
  </r>
  <r>
    <n v="98"/>
    <x v="18"/>
    <d v="1899-12-30T16:15:07"/>
    <x v="18"/>
    <d v="1899-12-30T17:33:46"/>
    <n v="0"/>
    <n v="12"/>
    <n v="9"/>
    <n v="79.540000000000006"/>
    <n v="28"/>
    <n v="141.25"/>
  </r>
  <r>
    <n v="99"/>
    <x v="18"/>
    <d v="1899-12-30T19:31:36"/>
    <x v="18"/>
    <d v="1899-12-30T20:22:01"/>
    <n v="0"/>
    <n v="11"/>
    <n v="9"/>
    <n v="49.29"/>
    <n v="30"/>
    <n v="128.83000000000001"/>
  </r>
  <r>
    <n v="100"/>
    <x v="18"/>
    <d v="1899-12-30T22:55:59"/>
    <x v="19"/>
    <d v="1899-12-30T01:12:45"/>
    <n v="73.33"/>
    <n v="11"/>
    <n v="8"/>
    <n v="132.71"/>
    <n v="32"/>
    <n v="108.67"/>
  </r>
  <r>
    <n v="101"/>
    <x v="19"/>
    <d v="1899-12-30T09:11:34"/>
    <x v="19"/>
    <d v="1899-12-30T10:44:21"/>
    <n v="0"/>
    <n v="12"/>
    <n v="3"/>
    <n v="88.38"/>
    <n v="36"/>
    <n v="161.70999999999998"/>
  </r>
  <r>
    <n v="102"/>
    <x v="19"/>
    <d v="1899-12-30T11:24:12"/>
    <x v="19"/>
    <d v="1899-12-30T12:43:11"/>
    <n v="0"/>
    <n v="7"/>
    <n v="12"/>
    <n v="19"/>
    <n v="40"/>
    <n v="107.38"/>
  </r>
  <r>
    <n v="103"/>
    <x v="19"/>
    <d v="1899-12-30T13:10:22"/>
    <x v="19"/>
    <d v="1899-12-30T14:14:21"/>
    <n v="0"/>
    <n v="9"/>
    <n v="14"/>
    <n v="4"/>
    <n v="37"/>
    <n v="23"/>
  </r>
  <r>
    <n v="104"/>
    <x v="19"/>
    <d v="1899-12-30T15:11:02"/>
    <x v="19"/>
    <d v="1899-12-30T16:12:04"/>
    <n v="0"/>
    <n v="8"/>
    <n v="19"/>
    <n v="91"/>
    <n v="31"/>
    <n v="95"/>
  </r>
  <r>
    <n v="105"/>
    <x v="19"/>
    <d v="1899-12-30T17:01:22"/>
    <x v="19"/>
    <d v="1899-12-30T17:30:01"/>
    <n v="0"/>
    <n v="23"/>
    <n v="14"/>
    <n v="26.14"/>
    <n v="35"/>
    <n v="117.14"/>
  </r>
  <r>
    <n v="106"/>
    <x v="19"/>
    <d v="1899-12-30T17:55:09"/>
    <x v="19"/>
    <d v="1899-12-30T18:45:33"/>
    <n v="0"/>
    <n v="19"/>
    <n v="9"/>
    <n v="52.5"/>
    <n v="40"/>
    <n v="78.64"/>
  </r>
  <r>
    <n v="107"/>
    <x v="19"/>
    <d v="1899-12-30T19:46:47"/>
    <x v="19"/>
    <d v="1899-12-30T22:02:04"/>
    <n v="0"/>
    <n v="0"/>
    <n v="6"/>
    <n v="134.6"/>
    <n v="31"/>
    <n v="187.1"/>
  </r>
  <r>
    <n v="108"/>
    <x v="19"/>
    <d v="1899-12-30T23:26:01"/>
    <x v="20"/>
    <d v="1899-12-30T01:23:16"/>
    <n v="86.75"/>
    <n v="4"/>
    <n v="15"/>
    <n v="121"/>
    <n v="29"/>
    <n v="168.85"/>
  </r>
  <r>
    <n v="109"/>
    <x v="20"/>
    <d v="1899-12-30T07:00:05"/>
    <x v="20"/>
    <d v="1899-12-30T08:04:26"/>
    <n v="0"/>
    <n v="11"/>
    <n v="0"/>
    <n v="66.86"/>
    <n v="25"/>
    <n v="153.61000000000001"/>
  </r>
  <r>
    <n v="110"/>
    <x v="20"/>
    <d v="1899-12-30T10:16:33"/>
    <x v="20"/>
    <d v="1899-12-30T13:58:27"/>
    <n v="0"/>
    <n v="9"/>
    <n v="4"/>
    <n v="212"/>
    <n v="34"/>
    <n v="278.86"/>
  </r>
  <r>
    <n v="111"/>
    <x v="20"/>
    <d v="1899-12-30T14:55:19"/>
    <x v="20"/>
    <d v="1899-12-30T16:03:25"/>
    <n v="0"/>
    <n v="9"/>
    <n v="28"/>
    <n v="78"/>
    <n v="39"/>
    <n v="290"/>
  </r>
  <r>
    <n v="112"/>
    <x v="20"/>
    <d v="1899-12-30T17:04:22"/>
    <x v="20"/>
    <d v="1899-12-30T18:16:54"/>
    <n v="0"/>
    <n v="0"/>
    <n v="10"/>
    <n v="73.88"/>
    <n v="11"/>
    <n v="151.88"/>
  </r>
  <r>
    <n v="113"/>
    <x v="20"/>
    <d v="1899-12-30T19:59:06"/>
    <x v="20"/>
    <d v="1899-12-30T22:30:00"/>
    <n v="0"/>
    <n v="12"/>
    <n v="6"/>
    <n v="141"/>
    <n v="13"/>
    <n v="214.88"/>
  </r>
  <r>
    <n v="114"/>
    <x v="21"/>
    <d v="1899-12-30T07:09:33"/>
    <x v="21"/>
    <d v="1899-12-30T08:16:45"/>
    <n v="0"/>
    <n v="11"/>
    <n v="5"/>
    <n v="72"/>
    <n v="18"/>
    <n v="72"/>
  </r>
  <r>
    <n v="115"/>
    <x v="21"/>
    <d v="1899-12-30T09:17:33"/>
    <x v="21"/>
    <d v="1899-12-30T11:04:33"/>
    <n v="0"/>
    <n v="13"/>
    <n v="9"/>
    <n v="107"/>
    <n v="26"/>
    <n v="179"/>
  </r>
  <r>
    <n v="116"/>
    <x v="21"/>
    <d v="1899-12-30T14:33:24"/>
    <x v="21"/>
    <d v="1899-12-30T15:11:19"/>
    <n v="0"/>
    <n v="14"/>
    <n v="11"/>
    <n v="26"/>
    <n v="31"/>
    <n v="133"/>
  </r>
  <r>
    <n v="117"/>
    <x v="21"/>
    <d v="1899-12-30T15:30:05"/>
    <x v="21"/>
    <d v="1899-12-30T16:48:06"/>
    <n v="0"/>
    <n v="2"/>
    <n v="0"/>
    <n v="138"/>
    <n v="22"/>
    <n v="164"/>
  </r>
  <r>
    <n v="118"/>
    <x v="21"/>
    <d v="1899-12-30T18:20:15"/>
    <x v="21"/>
    <d v="1899-12-30T20:21:07"/>
    <n v="0"/>
    <n v="6"/>
    <n v="0"/>
    <n v="113.5"/>
    <n v="28"/>
    <n v="251.5"/>
  </r>
  <r>
    <n v="119"/>
    <x v="21"/>
    <d v="1899-12-30T23:36:08"/>
    <x v="22"/>
    <d v="1899-12-30T01:01:24"/>
    <n v="63.5"/>
    <n v="4"/>
    <n v="11"/>
    <n v="88.75"/>
    <n v="32"/>
    <n v="138.75"/>
  </r>
  <r>
    <n v="120"/>
    <x v="22"/>
    <d v="1899-12-30T07:08:04"/>
    <x v="22"/>
    <d v="1899-12-30T09:22:35"/>
    <n v="0"/>
    <n v="19"/>
    <n v="3"/>
    <n v="135.94"/>
    <n v="40"/>
    <n v="199.44"/>
  </r>
  <r>
    <n v="121"/>
    <x v="22"/>
    <d v="1899-12-30T10:25:36"/>
    <x v="22"/>
    <d v="1899-12-30T12:15:21"/>
    <n v="0"/>
    <n v="3"/>
    <n v="21"/>
    <n v="106"/>
    <n v="40"/>
    <n v="241.94"/>
  </r>
  <r>
    <n v="122"/>
    <x v="22"/>
    <d v="1899-12-30T13:05:04"/>
    <x v="22"/>
    <d v="1899-12-30T14:06:22"/>
    <n v="0"/>
    <n v="19"/>
    <n v="22"/>
    <n v="64.33"/>
    <n v="38"/>
    <n v="170.32999999999998"/>
  </r>
  <r>
    <n v="123"/>
    <x v="22"/>
    <d v="1899-12-30T15:11:06"/>
    <x v="22"/>
    <d v="1899-12-30T17:56:55"/>
    <n v="0"/>
    <n v="13"/>
    <n v="14"/>
    <n v="166.22"/>
    <n v="29"/>
    <n v="230.55"/>
  </r>
  <r>
    <n v="124"/>
    <x v="22"/>
    <d v="1899-12-30T18:56:45"/>
    <x v="22"/>
    <d v="1899-12-30T21:21:04"/>
    <n v="0"/>
    <n v="19"/>
    <n v="25"/>
    <n v="143.54"/>
    <n v="34"/>
    <n v="309.76"/>
  </r>
  <r>
    <n v="125"/>
    <x v="23"/>
    <d v="1899-12-30T04:11:06"/>
    <x v="23"/>
    <d v="1899-12-30T07:12:21"/>
    <n v="0"/>
    <n v="19"/>
    <n v="11"/>
    <n v="185"/>
    <n v="28"/>
    <n v="185"/>
  </r>
  <r>
    <n v="126"/>
    <x v="23"/>
    <d v="1899-12-30T10:56:55"/>
    <x v="23"/>
    <d v="1899-12-30T14:11:06"/>
    <n v="0"/>
    <n v="13"/>
    <n v="4"/>
    <n v="193.78"/>
    <n v="30"/>
    <n v="378.78"/>
  </r>
  <r>
    <n v="127"/>
    <x v="23"/>
    <d v="1899-12-30T17:26:03"/>
    <x v="23"/>
    <d v="1899-12-30T18:48:43"/>
    <n v="0"/>
    <n v="13"/>
    <n v="9"/>
    <n v="83.5"/>
    <n v="39"/>
    <n v="277.27999999999997"/>
  </r>
  <r>
    <n v="128"/>
    <x v="23"/>
    <d v="1899-12-30T19:40:23"/>
    <x v="23"/>
    <d v="1899-12-30T21:13:04"/>
    <n v="0"/>
    <n v="10"/>
    <n v="12"/>
    <n v="89.84"/>
    <n v="40"/>
    <n v="173.34"/>
  </r>
  <r>
    <n v="129"/>
    <x v="24"/>
    <d v="1899-12-30T07:04:25"/>
    <x v="24"/>
    <d v="1899-12-30T08:26:41"/>
    <n v="0"/>
    <n v="9"/>
    <n v="11"/>
    <n v="85.75"/>
    <n v="37"/>
    <n v="85.75"/>
  </r>
  <r>
    <n v="130"/>
    <x v="24"/>
    <d v="1899-12-30T10:11:21"/>
    <x v="24"/>
    <d v="1899-12-30T12:01:04"/>
    <n v="0"/>
    <n v="14"/>
    <n v="20"/>
    <n v="106.47"/>
    <n v="40"/>
    <n v="192.22"/>
  </r>
  <r>
    <n v="131"/>
    <x v="24"/>
    <d v="1899-12-30T13:04:26"/>
    <x v="24"/>
    <d v="1899-12-30T13:49:04"/>
    <n v="0"/>
    <n v="1"/>
    <n v="3"/>
    <n v="42.27"/>
    <n v="21"/>
    <n v="148.74"/>
  </r>
  <r>
    <n v="132"/>
    <x v="24"/>
    <d v="1899-12-30T15:08:09"/>
    <x v="24"/>
    <d v="1899-12-30T16:04:09"/>
    <n v="0"/>
    <n v="5"/>
    <n v="6"/>
    <n v="56"/>
    <n v="23"/>
    <n v="98.27000000000001"/>
  </r>
  <r>
    <n v="133"/>
    <x v="24"/>
    <d v="1899-12-30T17:04:26"/>
    <x v="24"/>
    <d v="1899-12-30T18:09:04"/>
    <n v="0"/>
    <n v="12"/>
    <n v="6"/>
    <n v="62.27"/>
    <n v="29"/>
    <n v="118.27000000000001"/>
  </r>
  <r>
    <n v="134"/>
    <x v="25"/>
    <d v="1899-12-30T06:26:25"/>
    <x v="25"/>
    <d v="1899-12-30T07:55:36"/>
    <n v="0"/>
    <n v="13"/>
    <n v="24"/>
    <n v="94.45"/>
    <n v="36"/>
    <n v="94.45"/>
  </r>
  <r>
    <n v="135"/>
    <x v="25"/>
    <d v="1899-12-30T09:11:05"/>
    <x v="25"/>
    <d v="1899-12-30T10:09:21"/>
    <n v="0"/>
    <n v="9"/>
    <n v="2"/>
    <n v="61.75"/>
    <n v="21"/>
    <n v="156.19999999999999"/>
  </r>
  <r>
    <n v="136"/>
    <x v="25"/>
    <d v="1899-12-30T10:55:04"/>
    <x v="25"/>
    <d v="1899-12-30T11:54:10"/>
    <n v="0"/>
    <n v="11"/>
    <n v="6"/>
    <n v="69"/>
    <n v="30"/>
    <n v="130.75"/>
  </r>
  <r>
    <n v="137"/>
    <x v="25"/>
    <d v="1899-12-30T13:04:05"/>
    <x v="25"/>
    <d v="1899-12-30T14:06:01"/>
    <n v="0"/>
    <n v="11"/>
    <n v="9"/>
    <n v="47"/>
    <n v="35"/>
    <n v="116"/>
  </r>
  <r>
    <n v="138"/>
    <x v="25"/>
    <d v="1899-12-30T16:08:45"/>
    <x v="25"/>
    <d v="1899-12-30T17:55:04"/>
    <n v="0"/>
    <n v="13"/>
    <n v="24"/>
    <n v="105.54"/>
    <n v="39"/>
    <n v="152.54000000000002"/>
  </r>
  <r>
    <n v="139"/>
    <x v="25"/>
    <d v="1899-12-30T19:04:04"/>
    <x v="25"/>
    <d v="1899-12-30T20:30:04"/>
    <n v="0"/>
    <n v="15"/>
    <n v="6"/>
    <n v="86"/>
    <n v="30"/>
    <n v="191.54000000000002"/>
  </r>
  <r>
    <n v="140"/>
    <x v="26"/>
    <d v="1899-12-30T06:04:05"/>
    <x v="26"/>
    <d v="1899-12-30T07:56:55"/>
    <n v="0"/>
    <n v="15"/>
    <n v="9"/>
    <n v="113.2"/>
    <n v="39"/>
    <n v="113.2"/>
  </r>
  <r>
    <n v="141"/>
    <x v="26"/>
    <d v="1899-12-30T09:10:01"/>
    <x v="26"/>
    <d v="1899-12-30T10:11:08"/>
    <n v="0"/>
    <n v="10"/>
    <n v="19"/>
    <n v="69.569999999999993"/>
    <n v="40"/>
    <n v="182.76999999999998"/>
  </r>
  <r>
    <n v="142"/>
    <x v="26"/>
    <d v="1899-12-30T13:05:06"/>
    <x v="26"/>
    <d v="1899-12-30T15:05:06"/>
    <n v="0"/>
    <n v="1"/>
    <n v="0"/>
    <n v="120"/>
    <n v="22"/>
    <n v="189.57"/>
  </r>
  <r>
    <n v="143"/>
    <x v="26"/>
    <d v="1899-12-30T17:04:06"/>
    <x v="26"/>
    <d v="1899-12-30T19:02:04"/>
    <n v="0"/>
    <n v="3"/>
    <n v="0"/>
    <n v="88"/>
    <n v="25"/>
    <n v="208"/>
  </r>
  <r>
    <n v="144"/>
    <x v="27"/>
    <d v="1899-12-30T10:04:06"/>
    <x v="27"/>
    <d v="1899-12-30T11:54:06"/>
    <n v="0"/>
    <n v="9"/>
    <n v="14"/>
    <n v="110"/>
    <n v="34"/>
    <n v="110"/>
  </r>
  <r>
    <n v="145"/>
    <x v="27"/>
    <d v="1899-12-30T12:59:04"/>
    <x v="27"/>
    <d v="1899-12-30T15:04:56"/>
    <n v="0"/>
    <n v="11"/>
    <n v="13"/>
    <n v="126.15"/>
    <n v="31"/>
    <n v="236.15"/>
  </r>
  <r>
    <n v="146"/>
    <x v="27"/>
    <d v="1899-12-30T17:06:04"/>
    <x v="27"/>
    <d v="1899-12-30T18:06:49"/>
    <n v="0"/>
    <n v="12"/>
    <n v="9"/>
    <n v="61.33"/>
    <n v="30"/>
    <n v="187.48000000000002"/>
  </r>
  <r>
    <n v="147"/>
    <x v="27"/>
    <d v="1899-12-30T19:00:00"/>
    <x v="27"/>
    <d v="1899-12-30T21:01:01"/>
    <n v="0"/>
    <n v="14"/>
    <n v="9"/>
    <n v="181"/>
    <n v="35"/>
    <n v="242.32999999999998"/>
  </r>
  <r>
    <n v="148"/>
    <x v="28"/>
    <d v="1899-12-30T07:11:03"/>
    <x v="28"/>
    <d v="1899-12-30T08:58:32"/>
    <n v="0"/>
    <n v="12"/>
    <n v="16"/>
    <n v="109.07"/>
    <n v="38"/>
    <n v="109.07"/>
  </r>
  <r>
    <n v="149"/>
    <x v="28"/>
    <d v="1899-12-30T10:01:04"/>
    <x v="28"/>
    <d v="1899-12-30T12:01:02"/>
    <n v="0"/>
    <n v="9"/>
    <n v="21"/>
    <n v="90"/>
    <n v="31"/>
    <n v="199.07"/>
  </r>
  <r>
    <n v="150"/>
    <x v="28"/>
    <d v="1899-12-30T13:21:10"/>
    <x v="28"/>
    <d v="1899-12-30T14:43:11"/>
    <n v="0"/>
    <n v="15"/>
    <n v="9"/>
    <n v="142"/>
    <n v="25"/>
    <n v="232"/>
  </r>
  <r>
    <n v="151"/>
    <x v="28"/>
    <d v="1899-12-30T16:09:12"/>
    <x v="28"/>
    <d v="1899-12-30T17:34:12"/>
    <n v="0"/>
    <n v="14"/>
    <n v="8"/>
    <n v="85"/>
    <n v="30"/>
    <n v="227"/>
  </r>
  <r>
    <n v="152"/>
    <x v="28"/>
    <d v="1899-12-30T19:11:01"/>
    <x v="28"/>
    <d v="1899-12-30T20:21:22"/>
    <n v="0"/>
    <n v="16"/>
    <n v="21"/>
    <n v="72.86"/>
    <n v="38"/>
    <n v="157.86000000000001"/>
  </r>
  <r>
    <n v="153"/>
    <x v="28"/>
    <d v="1899-12-30T23:04:04"/>
    <x v="29"/>
    <d v="1899-12-30T00:57:04"/>
    <n v="72"/>
    <n v="14"/>
    <n v="9"/>
    <n v="113"/>
    <n v="31"/>
    <n v="113.86000000000001"/>
  </r>
  <r>
    <n v="154"/>
    <x v="29"/>
    <d v="1899-12-30T07:30:00"/>
    <x v="29"/>
    <d v="1899-12-30T08:00:45"/>
    <n v="0"/>
    <n v="17"/>
    <n v="3"/>
    <n v="31.33"/>
    <n v="39"/>
    <n v="103.33"/>
  </r>
  <r>
    <n v="155"/>
    <x v="29"/>
    <d v="1899-12-30T10:36:54"/>
    <x v="29"/>
    <d v="1899-12-30T12:01:04"/>
    <n v="0"/>
    <n v="0"/>
    <n v="9"/>
    <n v="83.8"/>
    <n v="36"/>
    <n v="115.13"/>
  </r>
  <r>
    <n v="156"/>
    <x v="29"/>
    <d v="1899-12-30T14:10:15"/>
    <x v="29"/>
    <d v="1899-12-30T15:08:09"/>
    <n v="0"/>
    <n v="14"/>
    <n v="8"/>
    <n v="48"/>
    <n v="41"/>
    <n v="131.80000000000001"/>
  </r>
  <r>
    <n v="157"/>
    <x v="29"/>
    <d v="1899-12-30T17:08:33"/>
    <x v="29"/>
    <d v="1899-12-30T18:56:55"/>
    <n v="0"/>
    <n v="6"/>
    <n v="39"/>
    <n v="110.73"/>
    <n v="39"/>
    <n v="158.730000000000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7">
  <r>
    <n v="1"/>
    <x v="0"/>
    <d v="1899-12-30T08:00:00"/>
    <d v="2021-09-01T00:00:00"/>
    <d v="1899-12-30T09:14:36"/>
    <n v="0"/>
    <n v="12"/>
    <n v="0"/>
    <n v="75.67"/>
    <n v="12"/>
    <b v="0"/>
    <n v="75.67"/>
    <n v="1.2611666666666668"/>
    <n v="66000"/>
  </r>
  <r>
    <n v="2"/>
    <x v="0"/>
    <d v="1899-12-30T10:11:00"/>
    <d v="2021-09-01T00:00:00"/>
    <d v="1899-12-30T13:25:27"/>
    <n v="0"/>
    <n v="11"/>
    <n v="16"/>
    <n v="196.22"/>
    <n v="23"/>
    <b v="0"/>
    <n v="271.89"/>
    <n v="4.5315000000000003"/>
    <n v="60500"/>
  </r>
  <r>
    <n v="3"/>
    <x v="0"/>
    <d v="1899-12-30T15:30:26"/>
    <d v="2021-09-01T00:00:00"/>
    <d v="1899-12-30T17:11:21"/>
    <n v="0"/>
    <n v="9"/>
    <n v="0"/>
    <n v="89"/>
    <n v="16"/>
    <b v="0"/>
    <n v="285.22000000000003"/>
    <n v="6.0148333333333337"/>
    <n v="54000"/>
  </r>
  <r>
    <n v="4"/>
    <x v="0"/>
    <d v="1899-12-30T18:19:24"/>
    <d v="2021-09-01T00:00:00"/>
    <d v="1899-12-30T21:56:12"/>
    <n v="0"/>
    <n v="14"/>
    <n v="11"/>
    <n v="212"/>
    <n v="30"/>
    <b v="0"/>
    <n v="301"/>
    <n v="9.5481666666666669"/>
    <n v="77000"/>
  </r>
  <r>
    <n v="5"/>
    <x v="1"/>
    <d v="1899-12-30T04:15:11"/>
    <d v="2021-09-02T00:00:00"/>
    <d v="1899-12-30T06:33:21"/>
    <n v="0"/>
    <n v="21"/>
    <n v="15"/>
    <n v="144"/>
    <n v="40"/>
    <b v="0"/>
    <n v="144"/>
    <n v="11.948166666666667"/>
    <n v="105000"/>
  </r>
  <r>
    <n v="6"/>
    <x v="1"/>
    <d v="1899-12-30T08:20:12"/>
    <d v="2021-09-02T00:00:00"/>
    <d v="1899-12-30T10:11:26"/>
    <n v="0"/>
    <n v="11"/>
    <n v="24"/>
    <n v="115.29"/>
    <n v="36"/>
    <b v="0"/>
    <n v="259.29000000000002"/>
    <n v="13.869666666666667"/>
    <n v="60500"/>
  </r>
  <r>
    <n v="7"/>
    <x v="1"/>
    <d v="1899-12-30T11:32:21"/>
    <d v="2021-09-02T00:00:00"/>
    <d v="1899-12-30T13:43:53"/>
    <n v="0"/>
    <n v="19"/>
    <n v="10"/>
    <n v="132.88"/>
    <n v="31"/>
    <b v="0"/>
    <n v="248.17000000000002"/>
    <n v="16.084333333333333"/>
    <n v="104500"/>
  </r>
  <r>
    <n v="8"/>
    <x v="1"/>
    <d v="1899-12-30T15:11:23"/>
    <d v="2021-09-02T00:00:00"/>
    <d v="1899-12-30T17:30:24"/>
    <n v="0"/>
    <n v="9"/>
    <n v="11"/>
    <n v="199"/>
    <n v="30"/>
    <b v="0"/>
    <n v="331.88"/>
    <n v="19.401"/>
    <n v="54000"/>
  </r>
  <r>
    <n v="9"/>
    <x v="1"/>
    <d v="1899-12-30T19:20:32"/>
    <d v="2021-09-02T00:00:00"/>
    <d v="1899-12-30T21:31:33"/>
    <n v="0"/>
    <n v="12"/>
    <n v="15"/>
    <n v="191"/>
    <n v="31"/>
    <b v="0"/>
    <n v="390"/>
    <n v="22.584333333333333"/>
    <n v="66000"/>
  </r>
  <r>
    <n v="10"/>
    <x v="2"/>
    <d v="1899-12-30T03:15:06"/>
    <d v="2021-09-03T00:00:00"/>
    <d v="1899-12-30T07:34:45"/>
    <n v="0"/>
    <n v="17"/>
    <n v="22"/>
    <n v="260.54000000000002"/>
    <n v="33"/>
    <b v="0"/>
    <n v="260.54000000000002"/>
    <n v="26.926666666666666"/>
    <n v="93500"/>
  </r>
  <r>
    <n v="11"/>
    <x v="2"/>
    <d v="1899-12-30T09:04:06"/>
    <d v="2021-09-03T00:00:00"/>
    <d v="1899-12-30T11:04:25"/>
    <n v="0"/>
    <n v="14"/>
    <n v="10"/>
    <n v="123.16"/>
    <n v="25"/>
    <b v="0"/>
    <n v="383.70000000000005"/>
    <n v="28.979333333333333"/>
    <n v="77000"/>
  </r>
  <r>
    <n v="12"/>
    <x v="2"/>
    <d v="1899-12-30T12:01:15"/>
    <d v="2021-09-03T00:00:00"/>
    <d v="1899-12-30T15:16:19"/>
    <n v="0"/>
    <n v="24"/>
    <n v="19"/>
    <n v="210"/>
    <n v="39"/>
    <b v="0"/>
    <n v="333.15999999999997"/>
    <n v="32.479333333333329"/>
    <n v="120000"/>
  </r>
  <r>
    <n v="13"/>
    <x v="2"/>
    <d v="1899-12-30T16:55:06"/>
    <d v="2021-09-03T00:00:00"/>
    <d v="1899-12-30T18:26:19"/>
    <n v="0"/>
    <n v="16"/>
    <n v="11"/>
    <n v="95.62"/>
    <n v="36"/>
    <b v="0"/>
    <n v="305.62"/>
    <n v="34.072999999999993"/>
    <n v="88000"/>
  </r>
  <r>
    <n v="14"/>
    <x v="2"/>
    <d v="1899-12-30T19:26:19"/>
    <d v="2021-09-03T00:00:00"/>
    <d v="1899-12-30T22:16:45"/>
    <n v="0"/>
    <n v="15"/>
    <n v="9"/>
    <n v="172.31"/>
    <n v="40"/>
    <b v="0"/>
    <n v="267.93"/>
    <n v="36.944833333333328"/>
    <n v="82500"/>
  </r>
  <r>
    <n v="15"/>
    <x v="3"/>
    <d v="1899-12-30T04:06:09"/>
    <d v="2021-09-04T00:00:00"/>
    <d v="1899-12-30T06:04:35"/>
    <n v="0"/>
    <n v="7"/>
    <n v="16"/>
    <n v="120.31"/>
    <n v="38"/>
    <b v="0"/>
    <n v="120.31"/>
    <n v="38.949999999999996"/>
    <n v="42000"/>
  </r>
  <r>
    <n v="16"/>
    <x v="3"/>
    <d v="1899-12-30T07:06:32"/>
    <d v="2021-09-04T00:00:00"/>
    <d v="1899-12-30T08:19:45"/>
    <n v="0"/>
    <n v="9"/>
    <n v="11"/>
    <n v="77.62"/>
    <n v="31"/>
    <b v="0"/>
    <n v="197.93"/>
    <n v="40.243666666666662"/>
    <n v="54000"/>
  </r>
  <r>
    <n v="17"/>
    <x v="3"/>
    <d v="1899-12-30T08:35:19"/>
    <d v="2021-09-04T00:00:00"/>
    <d v="1899-12-30T10:05:36"/>
    <n v="0"/>
    <n v="13"/>
    <n v="18"/>
    <n v="93.53"/>
    <n v="33"/>
    <b v="0"/>
    <n v="171.15"/>
    <n v="41.802499999999995"/>
    <n v="71500"/>
  </r>
  <r>
    <n v="18"/>
    <x v="3"/>
    <d v="1899-12-30T11:39:20"/>
    <d v="2021-09-04T00:00:00"/>
    <d v="1899-12-30T12:55:10"/>
    <n v="0"/>
    <n v="22"/>
    <n v="5"/>
    <n v="70"/>
    <n v="37"/>
    <b v="0"/>
    <n v="163.53"/>
    <n v="42.969166666666659"/>
    <n v="110000"/>
  </r>
  <r>
    <n v="19"/>
    <x v="3"/>
    <d v="1899-12-30T16:51:10"/>
    <d v="2021-09-04T00:00:00"/>
    <d v="1899-12-30T18:34:04"/>
    <n v="0"/>
    <n v="8"/>
    <n v="23"/>
    <n v="93"/>
    <n v="40"/>
    <b v="0"/>
    <n v="163"/>
    <n v="44.519166666666656"/>
    <n v="48000"/>
  </r>
  <r>
    <n v="20"/>
    <x v="3"/>
    <d v="1899-12-30T19:26:05"/>
    <d v="2021-09-04T00:00:00"/>
    <d v="1899-12-30T23:11:16"/>
    <n v="0"/>
    <n v="11"/>
    <n v="14"/>
    <n v="230.45"/>
    <n v="28"/>
    <b v="0"/>
    <n v="323.45"/>
    <n v="48.359999999999992"/>
    <n v="60500"/>
  </r>
  <r>
    <n v="21"/>
    <x v="4"/>
    <d v="1899-12-30T07:15:54"/>
    <d v="2021-09-05T00:00:00"/>
    <d v="1899-12-30T09:01:45"/>
    <n v="0"/>
    <n v="17"/>
    <n v="23"/>
    <n v="99.33"/>
    <n v="31"/>
    <b v="0"/>
    <n v="99.33"/>
    <n v="50.015499999999989"/>
    <n v="93500"/>
  </r>
  <r>
    <n v="22"/>
    <x v="4"/>
    <d v="1899-12-30T10:19:14"/>
    <d v="2021-09-05T00:00:00"/>
    <d v="1899-12-30T12:16:25"/>
    <n v="0"/>
    <n v="15"/>
    <n v="11"/>
    <n v="122.45"/>
    <n v="23"/>
    <b v="0"/>
    <n v="221.78"/>
    <n v="52.05633333333332"/>
    <n v="82500"/>
  </r>
  <r>
    <n v="23"/>
    <x v="4"/>
    <d v="1899-12-30T13:25:06"/>
    <d v="2021-09-05T00:00:00"/>
    <d v="1899-12-30T15:26:19"/>
    <n v="0"/>
    <n v="19"/>
    <n v="21"/>
    <n v="125.62"/>
    <n v="31"/>
    <b v="0"/>
    <n v="248.07"/>
    <n v="54.149999999999984"/>
    <n v="104500"/>
  </r>
  <r>
    <n v="24"/>
    <x v="4"/>
    <d v="1899-12-30T16:36:19"/>
    <d v="2021-09-05T00:00:00"/>
    <d v="1899-12-30T17:36:28"/>
    <n v="0"/>
    <n v="11"/>
    <n v="9"/>
    <n v="66.67"/>
    <n v="21"/>
    <b v="0"/>
    <n v="192.29000000000002"/>
    <n v="55.261166666666654"/>
    <n v="60500"/>
  </r>
  <r>
    <n v="25"/>
    <x v="4"/>
    <d v="1899-12-30T18:30:30"/>
    <d v="2021-09-05T00:00:00"/>
    <d v="1899-12-30T19:50:16"/>
    <n v="0"/>
    <n v="15"/>
    <n v="11"/>
    <n v="75.709999999999994"/>
    <n v="27"/>
    <b v="0"/>
    <n v="142.38"/>
    <n v="56.522999999999989"/>
    <n v="82500"/>
  </r>
  <r>
    <n v="26"/>
    <x v="4"/>
    <d v="1899-12-30T21:00:00"/>
    <d v="2021-09-06T00:00:00"/>
    <d v="1899-12-30T00:19:26"/>
    <n v="21.31"/>
    <n v="15"/>
    <n v="17"/>
    <n v="201.31"/>
    <n v="31"/>
    <b v="0"/>
    <n v="255.70999999999998"/>
    <n v="59.878166666666658"/>
    <n v="82500"/>
  </r>
  <r>
    <n v="27"/>
    <x v="5"/>
    <d v="1899-12-30T05:12:46"/>
    <d v="2021-09-06T00:00:00"/>
    <d v="1899-12-30T07:08:36"/>
    <n v="0"/>
    <n v="9"/>
    <n v="6"/>
    <n v="110"/>
    <n v="23"/>
    <b v="0"/>
    <n v="131.31"/>
    <n v="61.711499999999994"/>
    <n v="54000"/>
  </r>
  <r>
    <n v="28"/>
    <x v="5"/>
    <d v="1899-12-30T09:11:36"/>
    <d v="2021-09-06T00:00:00"/>
    <d v="1899-12-30T12:36:19"/>
    <n v="0"/>
    <n v="14"/>
    <n v="22"/>
    <n v="201.47"/>
    <n v="31"/>
    <b v="0"/>
    <n v="311.47000000000003"/>
    <n v="65.069333333333333"/>
    <n v="77000"/>
  </r>
  <r>
    <n v="29"/>
    <x v="5"/>
    <d v="1899-12-30T13:25:15"/>
    <d v="2021-09-06T00:00:00"/>
    <d v="1899-12-30T15:01:15"/>
    <n v="0"/>
    <n v="14"/>
    <n v="3"/>
    <n v="96"/>
    <n v="23"/>
    <b v="0"/>
    <n v="297.47000000000003"/>
    <n v="66.669333333333327"/>
    <n v="77000"/>
  </r>
  <r>
    <n v="30"/>
    <x v="5"/>
    <d v="1899-12-30T17:11:04"/>
    <d v="2021-09-06T00:00:00"/>
    <d v="1899-12-30T18:19:00"/>
    <n v="0"/>
    <n v="18"/>
    <n v="14"/>
    <n v="53"/>
    <n v="38"/>
    <b v="0"/>
    <n v="149"/>
    <n v="67.552666666666667"/>
    <n v="99000"/>
  </r>
  <r>
    <n v="31"/>
    <x v="5"/>
    <d v="1899-12-30T19:42:12"/>
    <d v="2021-09-06T00:00:00"/>
    <d v="1899-12-30T21:22:13"/>
    <n v="0"/>
    <n v="16"/>
    <n v="21"/>
    <n v="160"/>
    <n v="40"/>
    <b v="0"/>
    <n v="213"/>
    <n v="70.219333333333338"/>
    <n v="88000"/>
  </r>
  <r>
    <n v="32"/>
    <x v="6"/>
    <d v="1899-12-30T07:46:19"/>
    <d v="2021-09-07T00:00:00"/>
    <d v="1899-12-30T09:36:14"/>
    <n v="0"/>
    <n v="15"/>
    <n v="14"/>
    <n v="98"/>
    <n v="34"/>
    <b v="0"/>
    <n v="98"/>
    <n v="71.852666666666678"/>
    <n v="82500"/>
  </r>
  <r>
    <n v="33"/>
    <x v="6"/>
    <d v="1899-12-30T11:09:08"/>
    <d v="2021-09-07T00:00:00"/>
    <d v="1899-12-30T12:31:16"/>
    <n v="0"/>
    <n v="12"/>
    <n v="23"/>
    <n v="89.5"/>
    <n v="32"/>
    <b v="0"/>
    <n v="187.5"/>
    <n v="73.344333333333338"/>
    <n v="66000"/>
  </r>
  <r>
    <n v="34"/>
    <x v="6"/>
    <d v="1899-12-30T13:45:48"/>
    <d v="2021-09-07T00:00:00"/>
    <d v="1899-12-30T15:34:16"/>
    <n v="0"/>
    <n v="17"/>
    <n v="6"/>
    <n v="107.13"/>
    <n v="26"/>
    <b v="0"/>
    <n v="196.63"/>
    <n v="75.129833333333337"/>
    <n v="93500"/>
  </r>
  <r>
    <n v="35"/>
    <x v="6"/>
    <d v="1899-12-30T16:56:19"/>
    <d v="2021-09-07T00:00:00"/>
    <d v="1899-12-30T19:00:11"/>
    <n v="0"/>
    <n v="19"/>
    <n v="16"/>
    <n v="116.5"/>
    <n v="39"/>
    <b v="0"/>
    <n v="223.63"/>
    <n v="77.0715"/>
    <n v="104500"/>
  </r>
  <r>
    <n v="36"/>
    <x v="6"/>
    <d v="1899-12-30T20:12:01"/>
    <d v="2021-09-07T00:00:00"/>
    <d v="1899-12-30T22:34:36"/>
    <n v="0"/>
    <n v="11"/>
    <n v="14"/>
    <n v="143.71"/>
    <n v="34"/>
    <b v="0"/>
    <n v="260.21000000000004"/>
    <n v="79.466666666666669"/>
    <n v="60500"/>
  </r>
  <r>
    <n v="37"/>
    <x v="7"/>
    <d v="1899-12-30T03:15:16"/>
    <d v="2021-09-08T00:00:00"/>
    <d v="1899-12-30T06:16:05"/>
    <n v="0"/>
    <n v="13"/>
    <n v="22"/>
    <n v="175.55"/>
    <n v="33"/>
    <b v="0"/>
    <n v="175.55"/>
    <n v="82.392499999999998"/>
    <n v="71500"/>
  </r>
  <r>
    <n v="38"/>
    <x v="7"/>
    <d v="1899-12-30T07:49:16"/>
    <d v="2021-09-08T00:00:00"/>
    <d v="1899-12-30T09:33:04"/>
    <n v="0"/>
    <n v="11"/>
    <n v="4"/>
    <n v="99"/>
    <n v="22"/>
    <b v="0"/>
    <n v="274.55"/>
    <n v="84.042500000000004"/>
    <n v="60500"/>
  </r>
  <r>
    <n v="39"/>
    <x v="7"/>
    <d v="1899-12-30T10:01:22"/>
    <d v="2021-09-08T00:00:00"/>
    <d v="1899-12-30T12:35:15"/>
    <n v="0"/>
    <n v="14"/>
    <n v="21"/>
    <n v="145.43"/>
    <n v="32"/>
    <b v="0"/>
    <n v="244.43"/>
    <n v="86.466333333333338"/>
    <n v="77000"/>
  </r>
  <r>
    <n v="40"/>
    <x v="7"/>
    <d v="1899-12-30T14:11:36"/>
    <d v="2021-09-08T00:00:00"/>
    <d v="1899-12-30T16:26:19"/>
    <n v="0"/>
    <n v="16"/>
    <n v="9"/>
    <n v="131.47"/>
    <n v="27"/>
    <b v="0"/>
    <n v="276.89999999999998"/>
    <n v="88.657499999999999"/>
    <n v="88000"/>
  </r>
  <r>
    <n v="41"/>
    <x v="7"/>
    <d v="1899-12-30T17:36:45"/>
    <d v="2021-09-08T00:00:00"/>
    <d v="1899-12-30T18:32:23"/>
    <n v="0"/>
    <n v="12"/>
    <n v="24"/>
    <n v="53.27"/>
    <n v="30"/>
    <b v="0"/>
    <n v="184.74"/>
    <n v="89.545333333333332"/>
    <n v="66000"/>
  </r>
  <r>
    <n v="42"/>
    <x v="7"/>
    <d v="1899-12-30T20:00:00"/>
    <d v="2021-09-08T00:00:00"/>
    <d v="1899-12-30T21:31:36"/>
    <n v="0"/>
    <n v="9"/>
    <n v="2"/>
    <n v="92.67"/>
    <n v="15"/>
    <b v="0"/>
    <n v="145.94"/>
    <n v="91.089833333333331"/>
    <n v="54000"/>
  </r>
  <r>
    <n v="43"/>
    <x v="8"/>
    <d v="1899-12-30T06:11:26"/>
    <d v="2021-09-09T00:00:00"/>
    <d v="1899-12-30T07:45:56"/>
    <n v="0"/>
    <n v="9"/>
    <n v="4"/>
    <n v="96"/>
    <n v="22"/>
    <b v="0"/>
    <n v="96"/>
    <n v="92.689833333333326"/>
    <n v="54000"/>
  </r>
  <r>
    <n v="44"/>
    <x v="8"/>
    <d v="1899-12-30T09:55:26"/>
    <d v="2021-09-09T00:00:00"/>
    <d v="1899-12-30T10:55:13"/>
    <n v="0"/>
    <n v="9"/>
    <n v="14"/>
    <n v="55.38"/>
    <n v="27"/>
    <b v="0"/>
    <n v="151.38"/>
    <n v="93.612833333333327"/>
    <n v="54000"/>
  </r>
  <r>
    <n v="45"/>
    <x v="8"/>
    <d v="1899-12-30T12:08:45"/>
    <d v="2021-09-09T00:00:00"/>
    <d v="1899-12-30T14:11:09"/>
    <n v="0"/>
    <n v="12"/>
    <n v="10"/>
    <n v="121.33"/>
    <n v="25"/>
    <b v="0"/>
    <n v="176.71"/>
    <n v="95.634999999999991"/>
    <n v="66000"/>
  </r>
  <r>
    <n v="46"/>
    <x v="8"/>
    <d v="1899-12-30T16:26:09"/>
    <d v="2021-09-09T00:00:00"/>
    <d v="1899-12-30T18:30:24"/>
    <n v="0"/>
    <n v="16"/>
    <n v="11"/>
    <n v="128"/>
    <n v="31"/>
    <b v="0"/>
    <n v="249.32999999999998"/>
    <n v="97.768333333333331"/>
    <n v="88000"/>
  </r>
  <r>
    <n v="47"/>
    <x v="8"/>
    <d v="1899-12-30T20:30:16"/>
    <d v="2021-09-09T00:00:00"/>
    <d v="1899-12-30T21:21:36"/>
    <n v="0"/>
    <n v="13"/>
    <n v="21"/>
    <n v="54"/>
    <n v="33"/>
    <b v="0"/>
    <n v="182"/>
    <n v="98.668333333333337"/>
    <n v="71500"/>
  </r>
  <r>
    <n v="48"/>
    <x v="9"/>
    <d v="1899-12-30T05:11:32"/>
    <d v="2021-09-10T00:00:00"/>
    <d v="1899-12-30T07:26:14"/>
    <n v="0"/>
    <n v="7"/>
    <n v="15"/>
    <n v="131.66999999999999"/>
    <n v="19"/>
    <b v="0"/>
    <n v="131.66999999999999"/>
    <n v="100.86283333333334"/>
    <n v="42000"/>
  </r>
  <r>
    <n v="49"/>
    <x v="9"/>
    <d v="1899-12-30T09:10:06"/>
    <d v="2021-09-10T00:00:00"/>
    <d v="1899-12-30T10:40:04"/>
    <n v="0"/>
    <n v="7"/>
    <n v="0"/>
    <n v="60"/>
    <n v="11"/>
    <b v="0"/>
    <n v="191.67"/>
    <n v="101.86283333333334"/>
    <n v="42000"/>
  </r>
  <r>
    <n v="50"/>
    <x v="9"/>
    <d v="1899-12-30T11:59:56"/>
    <d v="2021-09-10T00:00:00"/>
    <d v="1899-12-30T14:14:48"/>
    <n v="0"/>
    <n v="7"/>
    <n v="1"/>
    <n v="127.5"/>
    <n v="18"/>
    <b v="0"/>
    <n v="187.5"/>
    <n v="103.98783333333334"/>
    <n v="42000"/>
  </r>
  <r>
    <n v="51"/>
    <x v="9"/>
    <d v="1899-12-30T15:35:54"/>
    <d v="2021-09-10T00:00:00"/>
    <d v="1899-12-30T16:54:12"/>
    <n v="0"/>
    <n v="13"/>
    <n v="20"/>
    <n v="77.569999999999993"/>
    <n v="30"/>
    <b v="0"/>
    <n v="205.07"/>
    <n v="105.28066666666668"/>
    <n v="71500"/>
  </r>
  <r>
    <n v="52"/>
    <x v="9"/>
    <d v="1899-12-30T19:01:35"/>
    <d v="2021-09-10T00:00:00"/>
    <d v="1899-12-30T19:48:46"/>
    <n v="0"/>
    <n v="12"/>
    <n v="4"/>
    <n v="52.45"/>
    <n v="22"/>
    <b v="0"/>
    <n v="130.01999999999998"/>
    <n v="106.15483333333334"/>
    <n v="66000"/>
  </r>
  <r>
    <n v="53"/>
    <x v="9"/>
    <d v="1899-12-30T21:01:04"/>
    <d v="2021-09-11T00:00:00"/>
    <d v="1899-12-30T00:54:18"/>
    <n v="57.33"/>
    <n v="11"/>
    <n v="9"/>
    <n v="237.29"/>
    <n v="29"/>
    <b v="0"/>
    <n v="232.41000000000003"/>
    <n v="110.10966666666667"/>
    <n v="60500"/>
  </r>
  <r>
    <n v="54"/>
    <x v="10"/>
    <d v="1899-12-30T06:15:56"/>
    <d v="2021-09-11T00:00:00"/>
    <d v="1899-12-30T09:11:45"/>
    <n v="0"/>
    <n v="12"/>
    <n v="21"/>
    <n v="170.55"/>
    <n v="32"/>
    <b v="0"/>
    <n v="227.88"/>
    <n v="112.95216666666667"/>
    <n v="66000"/>
  </r>
  <r>
    <n v="55"/>
    <x v="10"/>
    <d v="1899-12-30T11:04:15"/>
    <d v="2021-09-11T00:00:00"/>
    <d v="1899-12-30T12:09:07"/>
    <n v="0"/>
    <n v="14"/>
    <n v="2"/>
    <n v="57.5"/>
    <n v="25"/>
    <b v="0"/>
    <n v="228.05"/>
    <n v="113.9105"/>
    <n v="77000"/>
  </r>
  <r>
    <n v="56"/>
    <x v="10"/>
    <d v="1899-12-30T13:36:55"/>
    <d v="2021-09-11T00:00:00"/>
    <d v="1899-12-30T14:26:47"/>
    <n v="0"/>
    <n v="17"/>
    <n v="9"/>
    <n v="42.5"/>
    <n v="40"/>
    <b v="0"/>
    <n v="100"/>
    <n v="114.61883333333333"/>
    <n v="93500"/>
  </r>
  <r>
    <n v="57"/>
    <x v="10"/>
    <d v="1899-12-30T15:57:15"/>
    <d v="2021-09-11T00:00:00"/>
    <d v="1899-12-30T17:15:48"/>
    <n v="0"/>
    <n v="3"/>
    <n v="9"/>
    <n v="79.819999999999993"/>
    <n v="34"/>
    <b v="0"/>
    <n v="122.32"/>
    <n v="115.94916666666666"/>
    <n v="18000"/>
  </r>
  <r>
    <n v="58"/>
    <x v="10"/>
    <d v="1899-12-30T19:01:02"/>
    <d v="2021-09-11T00:00:00"/>
    <d v="1899-12-30T21:11:01"/>
    <n v="0"/>
    <n v="11"/>
    <n v="3"/>
    <n v="70"/>
    <n v="36"/>
    <b v="0"/>
    <n v="149.82"/>
    <n v="117.11583333333333"/>
    <n v="60500"/>
  </r>
  <r>
    <n v="59"/>
    <x v="11"/>
    <d v="1899-12-30T04:00:00"/>
    <d v="2021-09-12T00:00:00"/>
    <d v="1899-12-30T05:35:06"/>
    <n v="0"/>
    <n v="8"/>
    <n v="4"/>
    <n v="105"/>
    <n v="41"/>
    <b v="1"/>
    <n v="105"/>
    <n v="118.86583333333333"/>
    <n v="48000"/>
  </r>
  <r>
    <n v="60"/>
    <x v="11"/>
    <d v="1899-12-30T08:14:16"/>
    <d v="2021-09-12T00:00:00"/>
    <d v="1899-12-30T10:16:19"/>
    <n v="0"/>
    <n v="1"/>
    <n v="6"/>
    <n v="142"/>
    <n v="38"/>
    <b v="0"/>
    <n v="247"/>
    <n v="121.23249999999999"/>
    <n v="6000"/>
  </r>
  <r>
    <n v="61"/>
    <x v="11"/>
    <d v="1899-12-30T12:30:01"/>
    <d v="2021-09-12T00:00:00"/>
    <d v="1899-12-30T14:15:25"/>
    <n v="0"/>
    <n v="4"/>
    <n v="21"/>
    <n v="107.5"/>
    <n v="36"/>
    <b v="0"/>
    <n v="249.5"/>
    <n v="123.02416666666666"/>
    <n v="24000"/>
  </r>
  <r>
    <n v="62"/>
    <x v="11"/>
    <d v="1899-12-30T17:45:09"/>
    <d v="2021-09-12T00:00:00"/>
    <d v="1899-12-30T19:10:01"/>
    <n v="0"/>
    <n v="9"/>
    <n v="11"/>
    <n v="77.5"/>
    <n v="24"/>
    <b v="0"/>
    <n v="185"/>
    <n v="124.31583333333333"/>
    <n v="54000"/>
  </r>
  <r>
    <n v="63"/>
    <x v="12"/>
    <d v="1899-12-30T05:08:45"/>
    <d v="2021-09-13T00:00:00"/>
    <d v="1899-12-30T09:08:14"/>
    <n v="0"/>
    <n v="12"/>
    <n v="7"/>
    <n v="238.06"/>
    <n v="25"/>
    <b v="0"/>
    <n v="238.06"/>
    <n v="128.2835"/>
    <n v="66000"/>
  </r>
  <r>
    <n v="64"/>
    <x v="12"/>
    <d v="1899-12-30T11:06:45"/>
    <d v="2021-09-13T00:00:00"/>
    <d v="1899-12-30T12:48:06"/>
    <n v="0"/>
    <n v="11"/>
    <n v="13"/>
    <n v="100.46"/>
    <n v="29"/>
    <b v="0"/>
    <n v="338.52"/>
    <n v="129.95783333333333"/>
    <n v="60500"/>
  </r>
  <r>
    <n v="65"/>
    <x v="12"/>
    <d v="1899-12-30T13:15:09"/>
    <d v="2021-09-13T00:00:00"/>
    <d v="1899-12-30T14:55:39"/>
    <n v="0"/>
    <n v="16"/>
    <n v="21"/>
    <n v="102"/>
    <n v="32"/>
    <b v="0"/>
    <n v="202.45999999999998"/>
    <n v="131.65783333333331"/>
    <n v="88000"/>
  </r>
  <r>
    <n v="66"/>
    <x v="12"/>
    <d v="1899-12-30T16:04:45"/>
    <d v="2021-09-13T00:00:00"/>
    <d v="1899-12-30T18:00:00"/>
    <n v="0"/>
    <n v="19"/>
    <n v="10"/>
    <n v="114.67"/>
    <n v="30"/>
    <b v="0"/>
    <n v="216.67000000000002"/>
    <n v="133.56899999999999"/>
    <n v="104500"/>
  </r>
  <r>
    <n v="67"/>
    <x v="12"/>
    <d v="1899-12-30T20:09:11"/>
    <d v="2021-09-13T00:00:00"/>
    <d v="1899-12-30T22:04:19"/>
    <n v="0"/>
    <n v="3"/>
    <n v="0"/>
    <n v="122.5"/>
    <n v="23"/>
    <b v="0"/>
    <n v="237.17000000000002"/>
    <n v="135.61066666666665"/>
    <n v="18000"/>
  </r>
  <r>
    <n v="68"/>
    <x v="13"/>
    <d v="1899-12-30T04:15:22"/>
    <d v="2021-09-14T00:00:00"/>
    <d v="1899-12-30T06:14:24"/>
    <n v="0"/>
    <n v="12"/>
    <n v="21"/>
    <n v="149"/>
    <n v="35"/>
    <b v="0"/>
    <n v="149"/>
    <n v="138.09399999999997"/>
    <n v="66000"/>
  </r>
  <r>
    <n v="69"/>
    <x v="13"/>
    <d v="1899-12-30T08:15:54"/>
    <d v="2021-09-14T00:00:00"/>
    <d v="1899-12-30T10:04:55"/>
    <n v="0"/>
    <n v="17"/>
    <n v="20"/>
    <n v="169"/>
    <n v="31"/>
    <b v="0"/>
    <n v="318"/>
    <n v="140.91066666666663"/>
    <n v="93500"/>
  </r>
  <r>
    <n v="70"/>
    <x v="13"/>
    <d v="1899-12-30T12:00:00"/>
    <d v="2021-09-14T00:00:00"/>
    <d v="1899-12-30T13:56:55"/>
    <n v="0"/>
    <n v="11"/>
    <n v="22"/>
    <n v="117.09"/>
    <n v="22"/>
    <b v="0"/>
    <n v="286.09000000000003"/>
    <n v="142.86216666666664"/>
    <n v="60500"/>
  </r>
  <r>
    <n v="71"/>
    <x v="13"/>
    <d v="1899-12-30T15:26:30"/>
    <d v="2021-09-14T00:00:00"/>
    <d v="1899-12-30T17:00:15"/>
    <n v="0"/>
    <n v="7"/>
    <n v="2"/>
    <n v="90"/>
    <n v="7"/>
    <b v="0"/>
    <n v="207.09"/>
    <n v="144.36216666666664"/>
    <n v="42000"/>
  </r>
  <r>
    <n v="72"/>
    <x v="13"/>
    <d v="1899-12-30T18:36:45"/>
    <d v="2021-09-14T00:00:00"/>
    <d v="1899-12-30T19:15:54"/>
    <n v="0"/>
    <n v="8"/>
    <n v="7"/>
    <n v="45.67"/>
    <n v="13"/>
    <b v="0"/>
    <n v="135.67000000000002"/>
    <n v="145.12333333333331"/>
    <n v="48000"/>
  </r>
  <r>
    <n v="73"/>
    <x v="13"/>
    <d v="1899-12-30T20:56:55"/>
    <d v="2021-09-14T00:00:00"/>
    <d v="1899-12-30T22:04:06"/>
    <n v="0"/>
    <n v="6"/>
    <n v="1"/>
    <n v="66.78"/>
    <n v="12"/>
    <b v="0"/>
    <n v="112.45"/>
    <n v="146.23633333333331"/>
    <n v="36000"/>
  </r>
  <r>
    <n v="74"/>
    <x v="14"/>
    <d v="1899-12-30T01:01:00"/>
    <d v="2021-09-15T00:00:00"/>
    <d v="1899-12-30T04:09:06"/>
    <n v="0"/>
    <n v="0"/>
    <n v="6"/>
    <n v="198"/>
    <n v="11"/>
    <b v="0"/>
    <n v="198"/>
    <n v="149.53633333333332"/>
    <n v="0"/>
  </r>
  <r>
    <n v="75"/>
    <x v="14"/>
    <d v="1899-12-30T06:55:57"/>
    <d v="2021-09-15T00:00:00"/>
    <d v="1899-12-30T08:15:54"/>
    <n v="0"/>
    <n v="0"/>
    <n v="5"/>
    <n v="60"/>
    <n v="5"/>
    <b v="0"/>
    <n v="258"/>
    <n v="150.53633333333332"/>
    <n v="0"/>
  </r>
  <r>
    <n v="76"/>
    <x v="14"/>
    <d v="1899-12-30T10:10:55"/>
    <d v="2021-09-15T00:00:00"/>
    <d v="1899-12-30T12:45:47"/>
    <n v="0"/>
    <n v="10"/>
    <n v="1"/>
    <n v="147.5"/>
    <n v="10"/>
    <b v="0"/>
    <n v="207.5"/>
    <n v="152.99466666666666"/>
    <n v="55000"/>
  </r>
  <r>
    <n v="77"/>
    <x v="14"/>
    <d v="1899-12-30T14:22:45"/>
    <d v="2021-09-15T00:00:00"/>
    <d v="1899-12-30T15:12:24"/>
    <n v="0"/>
    <n v="14"/>
    <n v="21"/>
    <n v="47.14"/>
    <n v="23"/>
    <b v="0"/>
    <n v="194.64"/>
    <n v="153.78033333333332"/>
    <n v="77000"/>
  </r>
  <r>
    <n v="78"/>
    <x v="14"/>
    <d v="1899-12-30T17:20:54"/>
    <d v="2021-09-15T00:00:00"/>
    <d v="1899-12-30T18:36:45"/>
    <n v="0"/>
    <n v="4"/>
    <n v="1"/>
    <n v="69.33"/>
    <n v="6"/>
    <b v="0"/>
    <n v="116.47"/>
    <n v="154.93583333333331"/>
    <n v="24000"/>
  </r>
  <r>
    <n v="79"/>
    <x v="14"/>
    <d v="1899-12-30T20:47:41"/>
    <d v="2021-09-15T00:00:00"/>
    <d v="1899-12-30T21:45:48"/>
    <n v="0"/>
    <n v="7"/>
    <n v="2"/>
    <n v="66.569999999999993"/>
    <n v="12"/>
    <b v="0"/>
    <n v="135.89999999999998"/>
    <n v="156.0453333333333"/>
    <n v="42000"/>
  </r>
  <r>
    <n v="80"/>
    <x v="15"/>
    <d v="1899-12-30T03:15:26"/>
    <d v="2021-09-16T00:00:00"/>
    <d v="1899-12-30T06:04:09"/>
    <n v="0"/>
    <n v="13"/>
    <n v="5"/>
    <n v="165.47"/>
    <n v="23"/>
    <b v="0"/>
    <n v="165.47"/>
    <n v="158.80316666666664"/>
    <n v="71500"/>
  </r>
  <r>
    <n v="81"/>
    <x v="15"/>
    <d v="1899-12-30T07:11:26"/>
    <d v="2021-09-16T00:00:00"/>
    <d v="1899-12-30T09:03:04"/>
    <n v="0"/>
    <n v="13"/>
    <n v="11"/>
    <n v="109.27"/>
    <n v="31"/>
    <b v="0"/>
    <n v="274.74"/>
    <n v="160.62433333333331"/>
    <n v="71500"/>
  </r>
  <r>
    <n v="82"/>
    <x v="15"/>
    <d v="1899-12-30T11:04:06"/>
    <d v="2021-09-16T00:00:00"/>
    <d v="1899-12-30T12:00:45"/>
    <n v="0"/>
    <n v="14"/>
    <n v="9"/>
    <n v="57.54"/>
    <n v="34"/>
    <b v="0"/>
    <n v="166.81"/>
    <n v="161.58333333333331"/>
    <n v="77000"/>
  </r>
  <r>
    <n v="83"/>
    <x v="15"/>
    <d v="1899-12-30T13:55:00"/>
    <d v="2021-09-16T00:00:00"/>
    <d v="1899-12-30T14:45:10"/>
    <n v="0"/>
    <n v="14"/>
    <n v="9"/>
    <n v="56"/>
    <n v="39"/>
    <b v="0"/>
    <n v="113.53999999999999"/>
    <n v="162.51666666666665"/>
    <n v="77000"/>
  </r>
  <r>
    <n v="84"/>
    <x v="15"/>
    <d v="1899-12-30T16:11:12"/>
    <d v="2021-09-16T00:00:00"/>
    <d v="1899-12-30T17:22:01"/>
    <n v="0"/>
    <n v="12"/>
    <n v="7"/>
    <n v="65.55"/>
    <n v="42"/>
    <b v="1"/>
    <n v="121.55"/>
    <n v="163.60916666666665"/>
    <n v="66000"/>
  </r>
  <r>
    <n v="85"/>
    <x v="15"/>
    <d v="1899-12-30T19:01:22"/>
    <d v="2021-09-16T00:00:00"/>
    <d v="1899-12-30T20:45:56"/>
    <n v="0"/>
    <n v="2"/>
    <n v="19"/>
    <n v="105.76"/>
    <n v="37"/>
    <b v="0"/>
    <n v="171.31"/>
    <n v="165.37183333333331"/>
    <n v="12000"/>
  </r>
  <r>
    <n v="86"/>
    <x v="16"/>
    <d v="1899-12-30T06:56:22"/>
    <d v="2021-09-17T00:00:00"/>
    <d v="1899-12-30T08:01:04"/>
    <n v="0"/>
    <n v="4"/>
    <n v="11"/>
    <n v="61.67"/>
    <n v="22"/>
    <b v="0"/>
    <n v="61.67"/>
    <n v="166.39966666666663"/>
    <n v="24000"/>
  </r>
  <r>
    <n v="87"/>
    <x v="16"/>
    <d v="1899-12-30T11:00:06"/>
    <d v="2021-09-17T00:00:00"/>
    <d v="1899-12-30T11:30:09"/>
    <n v="0"/>
    <n v="21"/>
    <n v="15"/>
    <n v="50"/>
    <n v="32"/>
    <b v="0"/>
    <n v="111.67"/>
    <n v="167.23299999999998"/>
    <n v="105000"/>
  </r>
  <r>
    <n v="88"/>
    <x v="16"/>
    <d v="1899-12-30T13:15:09"/>
    <d v="2021-09-17T00:00:00"/>
    <d v="1899-12-30T14:55:03"/>
    <n v="0"/>
    <n v="7"/>
    <n v="13"/>
    <n v="90"/>
    <n v="24"/>
    <b v="0"/>
    <n v="140"/>
    <n v="168.73299999999998"/>
    <n v="42000"/>
  </r>
  <r>
    <n v="89"/>
    <x v="16"/>
    <d v="1899-12-30T15:35:55"/>
    <d v="2021-09-17T00:00:00"/>
    <d v="1899-12-30T17:13:53"/>
    <n v="0"/>
    <n v="14"/>
    <n v="16"/>
    <n v="68"/>
    <n v="25"/>
    <b v="0"/>
    <n v="158"/>
    <n v="169.8663333333333"/>
    <n v="77000"/>
  </r>
  <r>
    <n v="90"/>
    <x v="16"/>
    <d v="1899-12-30T19:12:43"/>
    <d v="2021-09-17T00:00:00"/>
    <d v="1899-12-30T20:45:44"/>
    <n v="0"/>
    <n v="7"/>
    <n v="0"/>
    <n v="153"/>
    <n v="16"/>
    <b v="0"/>
    <n v="221"/>
    <n v="172.41633333333331"/>
    <n v="42000"/>
  </r>
  <r>
    <n v="91"/>
    <x v="17"/>
    <d v="1899-12-30T05:05:06"/>
    <d v="2021-09-18T00:00:00"/>
    <d v="1899-12-30T06:24:06"/>
    <n v="0"/>
    <n v="17"/>
    <n v="15"/>
    <n v="79"/>
    <n v="33"/>
    <b v="0"/>
    <n v="79"/>
    <n v="173.73299999999998"/>
    <n v="93500"/>
  </r>
  <r>
    <n v="92"/>
    <x v="17"/>
    <d v="1899-12-30T09:14:16"/>
    <d v="2021-09-18T00:00:00"/>
    <d v="1899-12-30T10:00:11"/>
    <n v="0"/>
    <n v="5"/>
    <n v="8"/>
    <n v="34"/>
    <n v="23"/>
    <b v="0"/>
    <n v="113"/>
    <n v="174.29966666666664"/>
    <n v="30000"/>
  </r>
  <r>
    <n v="93"/>
    <x v="17"/>
    <d v="1899-12-30T11:23:24"/>
    <d v="2021-09-18T00:00:00"/>
    <d v="1899-12-30T13:26:23"/>
    <n v="0"/>
    <n v="14"/>
    <n v="9"/>
    <n v="63"/>
    <n v="29"/>
    <b v="0"/>
    <n v="97"/>
    <n v="175.34966666666665"/>
    <n v="77000"/>
  </r>
  <r>
    <n v="94"/>
    <x v="17"/>
    <d v="1899-12-30T14:55:20"/>
    <d v="2021-09-18T00:00:00"/>
    <d v="1899-12-30T15:25:19"/>
    <n v="0"/>
    <n v="11"/>
    <n v="17"/>
    <n v="-30"/>
    <n v="31"/>
    <b v="0"/>
    <n v="33"/>
    <n v="174.84966666666665"/>
    <n v="60500"/>
  </r>
  <r>
    <n v="95"/>
    <x v="17"/>
    <d v="1899-12-30T17:24:15"/>
    <d v="2021-09-18T00:00:00"/>
    <d v="1899-12-30T18:45:12"/>
    <n v="0"/>
    <n v="7"/>
    <n v="16"/>
    <n v="61"/>
    <n v="21"/>
    <b v="0"/>
    <n v="31"/>
    <n v="175.86633333333333"/>
    <n v="42000"/>
  </r>
  <r>
    <n v="96"/>
    <x v="18"/>
    <d v="1899-12-30T09:06:04"/>
    <d v="2021-09-19T00:00:00"/>
    <d v="1899-12-30T10:46:11"/>
    <n v="0"/>
    <n v="5"/>
    <n v="1"/>
    <n v="108.57"/>
    <n v="10"/>
    <b v="0"/>
    <n v="108.57"/>
    <n v="177.67583333333334"/>
    <n v="30000"/>
  </r>
  <r>
    <n v="97"/>
    <x v="18"/>
    <d v="1899-12-30T13:55:17"/>
    <d v="2021-09-19T00:00:00"/>
    <d v="1899-12-30T15:01:03"/>
    <n v="0"/>
    <n v="14"/>
    <n v="7"/>
    <n v="61.71"/>
    <n v="23"/>
    <b v="0"/>
    <n v="170.28"/>
    <n v="178.70433333333335"/>
    <n v="77000"/>
  </r>
  <r>
    <n v="98"/>
    <x v="18"/>
    <d v="1899-12-30T16:15:07"/>
    <d v="2021-09-19T00:00:00"/>
    <d v="1899-12-30T17:33:46"/>
    <n v="0"/>
    <n v="12"/>
    <n v="9"/>
    <n v="79.540000000000006"/>
    <n v="28"/>
    <b v="0"/>
    <n v="141.25"/>
    <n v="180.03000000000003"/>
    <n v="66000"/>
  </r>
  <r>
    <n v="99"/>
    <x v="18"/>
    <d v="1899-12-30T19:31:36"/>
    <d v="2021-09-19T00:00:00"/>
    <d v="1899-12-30T20:22:01"/>
    <n v="0"/>
    <n v="11"/>
    <n v="9"/>
    <n v="49.29"/>
    <n v="30"/>
    <b v="0"/>
    <n v="128.83000000000001"/>
    <n v="180.85150000000002"/>
    <n v="60500"/>
  </r>
  <r>
    <n v="100"/>
    <x v="18"/>
    <d v="1899-12-30T22:55:59"/>
    <d v="2021-09-20T00:00:00"/>
    <d v="1899-12-30T01:12:45"/>
    <n v="73.33"/>
    <n v="11"/>
    <n v="8"/>
    <n v="132.71"/>
    <n v="32"/>
    <b v="0"/>
    <n v="108.67"/>
    <n v="183.06333333333336"/>
    <n v="60500"/>
  </r>
  <r>
    <n v="101"/>
    <x v="19"/>
    <d v="1899-12-30T09:11:34"/>
    <d v="2021-09-20T00:00:00"/>
    <d v="1899-12-30T10:44:21"/>
    <n v="0"/>
    <n v="12"/>
    <n v="3"/>
    <n v="88.38"/>
    <n v="36"/>
    <b v="0"/>
    <n v="161.70999999999998"/>
    <n v="184.53633333333337"/>
    <n v="66000"/>
  </r>
  <r>
    <n v="102"/>
    <x v="19"/>
    <d v="1899-12-30T11:24:12"/>
    <d v="2021-09-20T00:00:00"/>
    <d v="1899-12-30T12:43:11"/>
    <n v="0"/>
    <n v="7"/>
    <n v="12"/>
    <n v="19"/>
    <n v="40"/>
    <b v="0"/>
    <n v="107.38"/>
    <n v="184.85300000000004"/>
    <n v="42000"/>
  </r>
  <r>
    <n v="103"/>
    <x v="19"/>
    <d v="1899-12-30T13:10:22"/>
    <d v="2021-09-20T00:00:00"/>
    <d v="1899-12-30T14:14:21"/>
    <n v="0"/>
    <n v="9"/>
    <n v="14"/>
    <n v="4"/>
    <n v="37"/>
    <b v="0"/>
    <n v="23"/>
    <n v="184.9196666666667"/>
    <n v="54000"/>
  </r>
  <r>
    <n v="104"/>
    <x v="19"/>
    <d v="1899-12-30T15:11:02"/>
    <d v="2021-09-20T00:00:00"/>
    <d v="1899-12-30T16:12:04"/>
    <n v="0"/>
    <n v="8"/>
    <n v="19"/>
    <n v="91"/>
    <n v="31"/>
    <b v="0"/>
    <n v="95"/>
    <n v="186.43633333333338"/>
    <n v="48000"/>
  </r>
  <r>
    <n v="105"/>
    <x v="19"/>
    <d v="1899-12-30T17:01:22"/>
    <d v="2021-09-20T00:00:00"/>
    <d v="1899-12-30T17:30:01"/>
    <n v="0"/>
    <n v="23"/>
    <n v="14"/>
    <n v="26.14"/>
    <n v="35"/>
    <b v="0"/>
    <n v="117.14"/>
    <n v="186.87200000000004"/>
    <n v="115000"/>
  </r>
  <r>
    <n v="106"/>
    <x v="19"/>
    <d v="1899-12-30T17:55:09"/>
    <d v="2021-09-20T00:00:00"/>
    <d v="1899-12-30T18:45:33"/>
    <n v="0"/>
    <n v="19"/>
    <n v="9"/>
    <n v="52.5"/>
    <n v="40"/>
    <b v="0"/>
    <n v="78.64"/>
    <n v="187.74700000000004"/>
    <n v="104500"/>
  </r>
  <r>
    <n v="107"/>
    <x v="19"/>
    <d v="1899-12-30T19:46:47"/>
    <d v="2021-09-20T00:00:00"/>
    <d v="1899-12-30T22:02:04"/>
    <n v="0"/>
    <n v="0"/>
    <n v="6"/>
    <n v="134.6"/>
    <n v="31"/>
    <b v="0"/>
    <n v="187.1"/>
    <n v="189.99033333333338"/>
    <n v="0"/>
  </r>
  <r>
    <n v="108"/>
    <x v="19"/>
    <d v="1899-12-30T23:26:01"/>
    <d v="2021-09-21T00:00:00"/>
    <d v="1899-12-30T01:23:16"/>
    <n v="86.75"/>
    <n v="4"/>
    <n v="15"/>
    <n v="121"/>
    <n v="29"/>
    <b v="0"/>
    <n v="168.85"/>
    <n v="192.00700000000006"/>
    <n v="24000"/>
  </r>
  <r>
    <n v="109"/>
    <x v="20"/>
    <d v="1899-12-30T07:00:05"/>
    <d v="2021-09-21T00:00:00"/>
    <d v="1899-12-30T08:04:26"/>
    <n v="0"/>
    <n v="11"/>
    <n v="0"/>
    <n v="66.86"/>
    <n v="25"/>
    <b v="0"/>
    <n v="153.61000000000001"/>
    <n v="193.12133333333338"/>
    <n v="60500"/>
  </r>
  <r>
    <n v="110"/>
    <x v="20"/>
    <d v="1899-12-30T10:16:33"/>
    <d v="2021-09-21T00:00:00"/>
    <d v="1899-12-30T13:58:27"/>
    <n v="0"/>
    <n v="9"/>
    <n v="4"/>
    <n v="212"/>
    <n v="34"/>
    <b v="0"/>
    <n v="278.86"/>
    <n v="196.65466666666671"/>
    <n v="54000"/>
  </r>
  <r>
    <n v="111"/>
    <x v="20"/>
    <d v="1899-12-30T14:55:19"/>
    <d v="2021-09-21T00:00:00"/>
    <d v="1899-12-30T16:03:25"/>
    <n v="0"/>
    <n v="9"/>
    <n v="28"/>
    <n v="78"/>
    <n v="39"/>
    <b v="0"/>
    <n v="290"/>
    <n v="197.95466666666672"/>
    <n v="54000"/>
  </r>
  <r>
    <n v="112"/>
    <x v="20"/>
    <d v="1899-12-30T17:04:22"/>
    <d v="2021-09-21T00:00:00"/>
    <d v="1899-12-30T18:16:54"/>
    <n v="0"/>
    <n v="0"/>
    <n v="10"/>
    <n v="73.88"/>
    <n v="11"/>
    <b v="0"/>
    <n v="151.88"/>
    <n v="199.18600000000006"/>
    <n v="0"/>
  </r>
  <r>
    <n v="113"/>
    <x v="20"/>
    <d v="1899-12-30T19:59:06"/>
    <d v="2021-09-21T00:00:00"/>
    <d v="1899-12-30T22:30:00"/>
    <n v="0"/>
    <n v="12"/>
    <n v="6"/>
    <n v="141"/>
    <n v="13"/>
    <b v="0"/>
    <n v="214.88"/>
    <n v="201.53600000000006"/>
    <n v="66000"/>
  </r>
  <r>
    <n v="114"/>
    <x v="21"/>
    <d v="1899-12-30T07:09:33"/>
    <d v="2021-09-22T00:00:00"/>
    <d v="1899-12-30T08:16:45"/>
    <n v="0"/>
    <n v="11"/>
    <n v="5"/>
    <n v="72"/>
    <n v="18"/>
    <b v="0"/>
    <n v="72"/>
    <n v="202.73600000000005"/>
    <n v="60500"/>
  </r>
  <r>
    <n v="115"/>
    <x v="21"/>
    <d v="1899-12-30T09:17:33"/>
    <d v="2021-09-22T00:00:00"/>
    <d v="1899-12-30T11:04:33"/>
    <n v="0"/>
    <n v="13"/>
    <n v="9"/>
    <n v="107"/>
    <n v="26"/>
    <b v="0"/>
    <n v="179"/>
    <n v="204.51933333333338"/>
    <n v="71500"/>
  </r>
  <r>
    <n v="116"/>
    <x v="21"/>
    <d v="1899-12-30T14:33:24"/>
    <d v="2021-09-22T00:00:00"/>
    <d v="1899-12-30T15:11:19"/>
    <n v="0"/>
    <n v="14"/>
    <n v="11"/>
    <n v="26"/>
    <n v="31"/>
    <b v="0"/>
    <n v="133"/>
    <n v="204.95266666666672"/>
    <n v="77000"/>
  </r>
  <r>
    <n v="117"/>
    <x v="21"/>
    <d v="1899-12-30T15:30:05"/>
    <d v="2021-09-22T00:00:00"/>
    <d v="1899-12-30T16:48:06"/>
    <n v="0"/>
    <n v="2"/>
    <n v="0"/>
    <n v="138"/>
    <n v="22"/>
    <b v="0"/>
    <n v="164"/>
    <n v="207.25266666666673"/>
    <n v="12000"/>
  </r>
  <r>
    <n v="118"/>
    <x v="21"/>
    <d v="1899-12-30T18:20:15"/>
    <d v="2021-09-22T00:00:00"/>
    <d v="1899-12-30T20:21:07"/>
    <n v="0"/>
    <n v="6"/>
    <n v="0"/>
    <n v="113.5"/>
    <n v="28"/>
    <b v="0"/>
    <n v="251.5"/>
    <n v="209.14433333333341"/>
    <n v="36000"/>
  </r>
  <r>
    <n v="119"/>
    <x v="21"/>
    <d v="1899-12-30T23:36:08"/>
    <d v="2021-09-23T00:00:00"/>
    <d v="1899-12-30T01:01:24"/>
    <n v="63.5"/>
    <n v="4"/>
    <n v="11"/>
    <n v="88.75"/>
    <n v="32"/>
    <b v="0"/>
    <n v="138.75"/>
    <n v="210.62350000000006"/>
    <n v="24000"/>
  </r>
  <r>
    <n v="120"/>
    <x v="22"/>
    <d v="1899-12-30T07:08:04"/>
    <d v="2021-09-23T00:00:00"/>
    <d v="1899-12-30T09:22:35"/>
    <n v="0"/>
    <n v="19"/>
    <n v="3"/>
    <n v="135.94"/>
    <n v="40"/>
    <b v="0"/>
    <n v="199.44"/>
    <n v="212.88916666666674"/>
    <n v="104500"/>
  </r>
  <r>
    <n v="121"/>
    <x v="22"/>
    <d v="1899-12-30T10:25:36"/>
    <d v="2021-09-23T00:00:00"/>
    <d v="1899-12-30T12:15:21"/>
    <n v="0"/>
    <n v="3"/>
    <n v="21"/>
    <n v="106"/>
    <n v="40"/>
    <b v="0"/>
    <n v="241.94"/>
    <n v="214.65583333333342"/>
    <n v="18000"/>
  </r>
  <r>
    <n v="122"/>
    <x v="22"/>
    <d v="1899-12-30T13:05:04"/>
    <d v="2021-09-23T00:00:00"/>
    <d v="1899-12-30T14:06:22"/>
    <n v="0"/>
    <n v="19"/>
    <n v="22"/>
    <n v="64.33"/>
    <n v="38"/>
    <b v="0"/>
    <n v="170.32999999999998"/>
    <n v="215.72800000000009"/>
    <n v="104500"/>
  </r>
  <r>
    <n v="123"/>
    <x v="22"/>
    <d v="1899-12-30T15:11:06"/>
    <d v="2021-09-23T00:00:00"/>
    <d v="1899-12-30T17:56:55"/>
    <n v="0"/>
    <n v="13"/>
    <n v="14"/>
    <n v="166.22"/>
    <n v="29"/>
    <b v="0"/>
    <n v="230.55"/>
    <n v="218.49833333333342"/>
    <n v="71500"/>
  </r>
  <r>
    <n v="124"/>
    <x v="22"/>
    <d v="1899-12-30T18:56:45"/>
    <d v="2021-09-23T00:00:00"/>
    <d v="1899-12-30T21:21:04"/>
    <n v="0"/>
    <n v="19"/>
    <n v="25"/>
    <n v="143.54"/>
    <n v="34"/>
    <b v="0"/>
    <n v="309.76"/>
    <n v="220.89066666666676"/>
    <n v="104500"/>
  </r>
  <r>
    <n v="125"/>
    <x v="23"/>
    <d v="1899-12-30T04:11:06"/>
    <d v="2021-09-24T00:00:00"/>
    <d v="1899-12-30T07:12:21"/>
    <n v="0"/>
    <n v="19"/>
    <n v="11"/>
    <n v="185"/>
    <n v="28"/>
    <b v="0"/>
    <n v="185"/>
    <n v="223.9740000000001"/>
    <n v="104500"/>
  </r>
  <r>
    <n v="126"/>
    <x v="23"/>
    <d v="1899-12-30T10:56:55"/>
    <d v="2021-09-24T00:00:00"/>
    <d v="1899-12-30T14:11:06"/>
    <n v="0"/>
    <n v="13"/>
    <n v="4"/>
    <n v="193.78"/>
    <n v="30"/>
    <b v="0"/>
    <n v="378.78"/>
    <n v="227.20366666666678"/>
    <n v="71500"/>
  </r>
  <r>
    <n v="127"/>
    <x v="23"/>
    <d v="1899-12-30T17:26:03"/>
    <d v="2021-09-24T00:00:00"/>
    <d v="1899-12-30T18:48:43"/>
    <n v="0"/>
    <n v="13"/>
    <n v="9"/>
    <n v="83.5"/>
    <n v="39"/>
    <b v="0"/>
    <n v="277.27999999999997"/>
    <n v="228.59533333333346"/>
    <n v="71500"/>
  </r>
  <r>
    <n v="128"/>
    <x v="23"/>
    <d v="1899-12-30T19:40:23"/>
    <d v="2021-09-24T00:00:00"/>
    <d v="1899-12-30T21:13:04"/>
    <n v="0"/>
    <n v="10"/>
    <n v="12"/>
    <n v="89.84"/>
    <n v="40"/>
    <b v="0"/>
    <n v="173.34"/>
    <n v="230.09266666666679"/>
    <n v="55000"/>
  </r>
  <r>
    <n v="129"/>
    <x v="24"/>
    <d v="1899-12-30T07:04:25"/>
    <d v="2021-09-25T00:00:00"/>
    <d v="1899-12-30T08:26:41"/>
    <n v="0"/>
    <n v="9"/>
    <n v="11"/>
    <n v="85.75"/>
    <n v="37"/>
    <b v="0"/>
    <n v="85.75"/>
    <n v="231.52183333333346"/>
    <n v="54000"/>
  </r>
  <r>
    <n v="130"/>
    <x v="24"/>
    <d v="1899-12-30T10:11:21"/>
    <d v="2021-09-25T00:00:00"/>
    <d v="1899-12-30T12:01:04"/>
    <n v="0"/>
    <n v="14"/>
    <n v="20"/>
    <n v="106.47"/>
    <n v="40"/>
    <b v="0"/>
    <n v="192.22"/>
    <n v="233.29633333333345"/>
    <n v="77000"/>
  </r>
  <r>
    <n v="131"/>
    <x v="24"/>
    <d v="1899-12-30T13:04:26"/>
    <d v="2021-09-25T00:00:00"/>
    <d v="1899-12-30T13:49:04"/>
    <n v="0"/>
    <n v="1"/>
    <n v="3"/>
    <n v="42.27"/>
    <n v="21"/>
    <b v="0"/>
    <n v="148.74"/>
    <n v="234.00083333333345"/>
    <n v="6000"/>
  </r>
  <r>
    <n v="132"/>
    <x v="24"/>
    <d v="1899-12-30T15:08:09"/>
    <d v="2021-09-25T00:00:00"/>
    <d v="1899-12-30T16:04:09"/>
    <n v="0"/>
    <n v="5"/>
    <n v="6"/>
    <n v="56"/>
    <n v="23"/>
    <b v="0"/>
    <n v="98.27000000000001"/>
    <n v="234.93416666666678"/>
    <n v="30000"/>
  </r>
  <r>
    <n v="133"/>
    <x v="24"/>
    <d v="1899-12-30T17:04:26"/>
    <d v="2021-09-25T00:00:00"/>
    <d v="1899-12-30T18:09:04"/>
    <n v="0"/>
    <n v="12"/>
    <n v="6"/>
    <n v="62.27"/>
    <n v="29"/>
    <b v="0"/>
    <n v="118.27000000000001"/>
    <n v="235.97200000000012"/>
    <n v="66000"/>
  </r>
  <r>
    <n v="134"/>
    <x v="25"/>
    <d v="1899-12-30T06:26:25"/>
    <d v="2021-09-26T00:00:00"/>
    <d v="1899-12-30T07:55:36"/>
    <n v="0"/>
    <n v="13"/>
    <n v="24"/>
    <n v="94.45"/>
    <n v="36"/>
    <b v="0"/>
    <n v="94.45"/>
    <n v="237.54616666666678"/>
    <n v="71500"/>
  </r>
  <r>
    <n v="135"/>
    <x v="25"/>
    <d v="1899-12-30T09:11:05"/>
    <d v="2021-09-26T00:00:00"/>
    <d v="1899-12-30T10:09:21"/>
    <n v="0"/>
    <n v="9"/>
    <n v="2"/>
    <n v="61.75"/>
    <n v="21"/>
    <b v="0"/>
    <n v="156.19999999999999"/>
    <n v="238.57533333333345"/>
    <n v="54000"/>
  </r>
  <r>
    <n v="136"/>
    <x v="25"/>
    <d v="1899-12-30T10:55:04"/>
    <d v="2021-09-26T00:00:00"/>
    <d v="1899-12-30T11:54:10"/>
    <n v="0"/>
    <n v="11"/>
    <n v="6"/>
    <n v="69"/>
    <n v="30"/>
    <b v="0"/>
    <n v="130.75"/>
    <n v="239.72533333333345"/>
    <n v="60500"/>
  </r>
  <r>
    <n v="137"/>
    <x v="25"/>
    <d v="1899-12-30T13:04:05"/>
    <d v="2021-09-26T00:00:00"/>
    <d v="1899-12-30T14:06:01"/>
    <n v="0"/>
    <n v="11"/>
    <n v="9"/>
    <n v="47"/>
    <n v="35"/>
    <b v="0"/>
    <n v="116"/>
    <n v="240.50866666666678"/>
    <n v="60500"/>
  </r>
  <r>
    <n v="138"/>
    <x v="25"/>
    <d v="1899-12-30T16:08:45"/>
    <d v="2021-09-26T00:00:00"/>
    <d v="1899-12-30T17:55:04"/>
    <n v="0"/>
    <n v="13"/>
    <n v="24"/>
    <n v="105.54"/>
    <n v="39"/>
    <b v="0"/>
    <n v="152.54000000000002"/>
    <n v="242.26766666666677"/>
    <n v="71500"/>
  </r>
  <r>
    <n v="139"/>
    <x v="25"/>
    <d v="1899-12-30T19:04:04"/>
    <d v="2021-09-26T00:00:00"/>
    <d v="1899-12-30T20:30:04"/>
    <n v="0"/>
    <n v="15"/>
    <n v="6"/>
    <n v="86"/>
    <n v="30"/>
    <b v="0"/>
    <n v="191.54000000000002"/>
    <n v="243.70100000000011"/>
    <n v="82500"/>
  </r>
  <r>
    <n v="140"/>
    <x v="26"/>
    <d v="1899-12-30T06:04:05"/>
    <d v="2021-09-27T00:00:00"/>
    <d v="1899-12-30T07:56:55"/>
    <n v="0"/>
    <n v="15"/>
    <n v="9"/>
    <n v="113.2"/>
    <n v="39"/>
    <b v="0"/>
    <n v="113.2"/>
    <n v="245.58766666666676"/>
    <n v="82500"/>
  </r>
  <r>
    <n v="141"/>
    <x v="26"/>
    <d v="1899-12-30T09:10:01"/>
    <d v="2021-09-27T00:00:00"/>
    <d v="1899-12-30T10:11:08"/>
    <n v="0"/>
    <n v="10"/>
    <n v="19"/>
    <n v="69.569999999999993"/>
    <n v="40"/>
    <b v="0"/>
    <n v="182.76999999999998"/>
    <n v="246.74716666666677"/>
    <n v="55000"/>
  </r>
  <r>
    <n v="142"/>
    <x v="26"/>
    <d v="1899-12-30T13:05:06"/>
    <d v="2021-09-27T00:00:00"/>
    <d v="1899-12-30T15:05:06"/>
    <n v="0"/>
    <n v="1"/>
    <n v="0"/>
    <n v="120"/>
    <n v="22"/>
    <b v="0"/>
    <n v="189.57"/>
    <n v="248.74716666666677"/>
    <n v="6000"/>
  </r>
  <r>
    <n v="143"/>
    <x v="26"/>
    <d v="1899-12-30T17:04:06"/>
    <d v="2021-09-27T00:00:00"/>
    <d v="1899-12-30T19:02:04"/>
    <n v="0"/>
    <n v="3"/>
    <n v="0"/>
    <n v="88"/>
    <n v="25"/>
    <b v="0"/>
    <n v="208"/>
    <n v="250.21383333333344"/>
    <n v="18000"/>
  </r>
  <r>
    <n v="144"/>
    <x v="27"/>
    <d v="1899-12-30T10:04:06"/>
    <d v="2021-09-28T00:00:00"/>
    <d v="1899-12-30T11:54:06"/>
    <n v="0"/>
    <n v="9"/>
    <n v="14"/>
    <n v="110"/>
    <n v="34"/>
    <b v="0"/>
    <n v="110"/>
    <n v="252.04716666666678"/>
    <n v="54000"/>
  </r>
  <r>
    <n v="145"/>
    <x v="27"/>
    <d v="1899-12-30T12:59:04"/>
    <d v="2021-09-28T00:00:00"/>
    <d v="1899-12-30T15:04:56"/>
    <n v="0"/>
    <n v="11"/>
    <n v="13"/>
    <n v="126.15"/>
    <n v="31"/>
    <b v="0"/>
    <n v="236.15"/>
    <n v="254.14966666666677"/>
    <n v="60500"/>
  </r>
  <r>
    <n v="146"/>
    <x v="27"/>
    <d v="1899-12-30T17:06:04"/>
    <d v="2021-09-28T00:00:00"/>
    <d v="1899-12-30T18:06:49"/>
    <n v="0"/>
    <n v="12"/>
    <n v="9"/>
    <n v="61.33"/>
    <n v="30"/>
    <b v="0"/>
    <n v="187.48000000000002"/>
    <n v="255.17183333333344"/>
    <n v="66000"/>
  </r>
  <r>
    <n v="147"/>
    <x v="27"/>
    <d v="1899-12-30T19:00:00"/>
    <d v="2021-09-28T00:00:00"/>
    <d v="1899-12-30T21:01:01"/>
    <n v="0"/>
    <n v="14"/>
    <n v="9"/>
    <n v="181"/>
    <n v="35"/>
    <b v="0"/>
    <n v="242.32999999999998"/>
    <n v="258.18850000000009"/>
    <n v="77000"/>
  </r>
  <r>
    <n v="148"/>
    <x v="28"/>
    <d v="1899-12-30T07:11:03"/>
    <d v="2021-09-29T00:00:00"/>
    <d v="1899-12-30T08:58:32"/>
    <n v="0"/>
    <n v="12"/>
    <n v="16"/>
    <n v="109.07"/>
    <n v="38"/>
    <b v="0"/>
    <n v="109.07"/>
    <n v="260.00633333333343"/>
    <n v="66000"/>
  </r>
  <r>
    <n v="149"/>
    <x v="28"/>
    <d v="1899-12-30T10:01:04"/>
    <d v="2021-09-29T00:00:00"/>
    <d v="1899-12-30T12:01:02"/>
    <n v="0"/>
    <n v="9"/>
    <n v="21"/>
    <n v="90"/>
    <n v="31"/>
    <b v="0"/>
    <n v="199.07"/>
    <n v="261.50633333333343"/>
    <n v="54000"/>
  </r>
  <r>
    <n v="150"/>
    <x v="28"/>
    <d v="1899-12-30T13:21:10"/>
    <d v="2021-09-29T00:00:00"/>
    <d v="1899-12-30T14:43:11"/>
    <n v="0"/>
    <n v="15"/>
    <n v="9"/>
    <n v="142"/>
    <n v="25"/>
    <b v="0"/>
    <n v="232"/>
    <n v="263.8730000000001"/>
    <n v="82500"/>
  </r>
  <r>
    <n v="151"/>
    <x v="28"/>
    <d v="1899-12-30T16:09:12"/>
    <d v="2021-09-29T00:00:00"/>
    <d v="1899-12-30T17:34:12"/>
    <n v="0"/>
    <n v="14"/>
    <n v="8"/>
    <n v="85"/>
    <n v="30"/>
    <b v="0"/>
    <n v="227"/>
    <n v="265.28966666666679"/>
    <n v="77000"/>
  </r>
  <r>
    <n v="152"/>
    <x v="28"/>
    <d v="1899-12-30T19:11:01"/>
    <d v="2021-09-29T00:00:00"/>
    <d v="1899-12-30T20:21:22"/>
    <n v="0"/>
    <n v="16"/>
    <n v="21"/>
    <n v="72.86"/>
    <n v="38"/>
    <b v="0"/>
    <n v="157.86000000000001"/>
    <n v="266.50400000000013"/>
    <n v="88000"/>
  </r>
  <r>
    <n v="153"/>
    <x v="28"/>
    <d v="1899-12-30T23:04:04"/>
    <d v="2021-09-30T00:00:00"/>
    <d v="1899-12-30T00:57:04"/>
    <n v="72"/>
    <n v="14"/>
    <n v="9"/>
    <n v="113"/>
    <n v="31"/>
    <b v="0"/>
    <n v="113.86000000000001"/>
    <n v="268.38733333333346"/>
    <n v="77000"/>
  </r>
  <r>
    <n v="154"/>
    <x v="29"/>
    <d v="1899-12-30T07:30:00"/>
    <d v="2021-09-30T00:00:00"/>
    <d v="1899-12-30T08:00:45"/>
    <n v="0"/>
    <n v="17"/>
    <n v="3"/>
    <n v="31.33"/>
    <n v="39"/>
    <b v="0"/>
    <n v="103.33"/>
    <n v="268.90950000000015"/>
    <n v="93500"/>
  </r>
  <r>
    <n v="155"/>
    <x v="29"/>
    <d v="1899-12-30T10:36:54"/>
    <d v="2021-09-30T00:00:00"/>
    <d v="1899-12-30T12:01:04"/>
    <n v="0"/>
    <n v="0"/>
    <n v="9"/>
    <n v="83.8"/>
    <n v="36"/>
    <b v="0"/>
    <n v="115.13"/>
    <n v="270.3061666666668"/>
    <n v="0"/>
  </r>
  <r>
    <n v="156"/>
    <x v="29"/>
    <d v="1899-12-30T14:10:15"/>
    <d v="2021-09-30T00:00:00"/>
    <d v="1899-12-30T15:08:09"/>
    <n v="0"/>
    <n v="14"/>
    <n v="8"/>
    <n v="48"/>
    <n v="41"/>
    <b v="1"/>
    <n v="131.80000000000001"/>
    <n v="271.10616666666681"/>
    <n v="77000"/>
  </r>
  <r>
    <n v="157"/>
    <x v="29"/>
    <d v="1899-12-30T17:08:33"/>
    <d v="2021-09-30T00:00:00"/>
    <d v="1899-12-30T18:56:55"/>
    <n v="0"/>
    <n v="6"/>
    <n v="39"/>
    <n v="110.73"/>
    <n v="39"/>
    <b v="0"/>
    <n v="158.73000000000002"/>
    <n v="272.95166666666682"/>
    <n v="3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 chartFormat="1">
  <location ref="A3:B34" firstHeaderRow="1" firstDataRow="1" firstDataCol="1"/>
  <pivotFields count="11">
    <pivotField showAll="0"/>
    <pivotField axis="axisRow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4" showAll="0"/>
    <pivotField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4"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Maksimum z czas lotu dziennie (min)" fld="10" subtotal="max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5" cacheId="1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34" firstHeaderRow="1" firstDataRow="1" firstDataCol="1"/>
  <pivotFields count="14">
    <pivotField showAll="0"/>
    <pivotField axis="axisRow" numFmtId="14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64" showAll="0"/>
    <pivotField numFmtId="1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Items count="1">
    <i/>
  </colItems>
  <dataFields count="1">
    <dataField name="Suma z DOCHÓD za przelot" fld="13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lot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34"/>
  <sheetViews>
    <sheetView zoomScale="115" zoomScaleNormal="115" workbookViewId="0">
      <selection activeCell="H14" sqref="H14:I18"/>
    </sheetView>
  </sheetViews>
  <sheetFormatPr defaultRowHeight="15"/>
  <cols>
    <col min="1" max="1" width="17.7109375" bestFit="1" customWidth="1"/>
    <col min="2" max="2" width="34.42578125" bestFit="1" customWidth="1"/>
    <col min="4" max="4" width="11.140625" bestFit="1" customWidth="1"/>
    <col min="7" max="7" width="11.140625" bestFit="1" customWidth="1"/>
  </cols>
  <sheetData>
    <row r="3" spans="1:8">
      <c r="A3" s="10" t="s">
        <v>20</v>
      </c>
      <c r="B3" t="s">
        <v>22</v>
      </c>
    </row>
    <row r="4" spans="1:8">
      <c r="A4" s="11">
        <v>44440</v>
      </c>
      <c r="B4" s="2">
        <v>301</v>
      </c>
      <c r="D4" s="1">
        <v>44440</v>
      </c>
      <c r="E4">
        <v>301</v>
      </c>
      <c r="H4" t="s">
        <v>24</v>
      </c>
    </row>
    <row r="5" spans="1:8">
      <c r="A5" s="11">
        <v>44441</v>
      </c>
      <c r="B5" s="2">
        <v>390</v>
      </c>
      <c r="D5" s="1">
        <v>44441</v>
      </c>
      <c r="E5">
        <v>390</v>
      </c>
      <c r="G5" s="1">
        <v>44457</v>
      </c>
      <c r="H5">
        <f>MIN(E4:E33)</f>
        <v>113</v>
      </c>
    </row>
    <row r="6" spans="1:8">
      <c r="A6" s="11">
        <v>44442</v>
      </c>
      <c r="B6" s="2">
        <v>383.70000000000005</v>
      </c>
      <c r="D6" s="1">
        <v>44442</v>
      </c>
      <c r="E6">
        <v>383.70000000000005</v>
      </c>
      <c r="H6" t="s">
        <v>25</v>
      </c>
    </row>
    <row r="7" spans="1:8">
      <c r="A7" s="11">
        <v>44443</v>
      </c>
      <c r="B7" s="2">
        <v>323.45</v>
      </c>
      <c r="D7" s="1">
        <v>44443</v>
      </c>
      <c r="E7">
        <v>323.45</v>
      </c>
      <c r="G7" s="1">
        <v>44441</v>
      </c>
      <c r="H7">
        <f>MAX(E4:E33)</f>
        <v>390</v>
      </c>
    </row>
    <row r="8" spans="1:8">
      <c r="A8" s="11">
        <v>44444</v>
      </c>
      <c r="B8" s="2">
        <v>255.70999999999998</v>
      </c>
      <c r="D8" s="1">
        <v>44444</v>
      </c>
      <c r="E8">
        <v>255.70999999999998</v>
      </c>
    </row>
    <row r="9" spans="1:8">
      <c r="A9" s="11">
        <v>44445</v>
      </c>
      <c r="B9" s="2">
        <v>311.47000000000003</v>
      </c>
      <c r="D9" s="1">
        <v>44445</v>
      </c>
      <c r="E9">
        <v>311.47000000000003</v>
      </c>
    </row>
    <row r="10" spans="1:8">
      <c r="A10" s="11">
        <v>44446</v>
      </c>
      <c r="B10" s="2">
        <v>260.21000000000004</v>
      </c>
      <c r="D10" s="1">
        <v>44446</v>
      </c>
      <c r="E10">
        <v>260.21000000000004</v>
      </c>
    </row>
    <row r="11" spans="1:8">
      <c r="A11" s="11">
        <v>44447</v>
      </c>
      <c r="B11" s="2">
        <v>276.89999999999998</v>
      </c>
      <c r="D11" s="1">
        <v>44447</v>
      </c>
      <c r="E11">
        <v>276.89999999999998</v>
      </c>
    </row>
    <row r="12" spans="1:8">
      <c r="A12" s="11">
        <v>44448</v>
      </c>
      <c r="B12" s="2">
        <v>249.32999999999998</v>
      </c>
      <c r="D12" s="1">
        <v>44448</v>
      </c>
      <c r="E12">
        <v>249.32999999999998</v>
      </c>
    </row>
    <row r="13" spans="1:8">
      <c r="A13" s="11">
        <v>44449</v>
      </c>
      <c r="B13" s="2">
        <v>232.41000000000003</v>
      </c>
      <c r="D13" s="1">
        <v>44449</v>
      </c>
      <c r="E13">
        <v>232.41000000000003</v>
      </c>
    </row>
    <row r="14" spans="1:8">
      <c r="A14" s="11">
        <v>44450</v>
      </c>
      <c r="B14" s="2">
        <v>228.05</v>
      </c>
      <c r="D14" s="1">
        <v>44450</v>
      </c>
      <c r="E14">
        <v>228.05</v>
      </c>
    </row>
    <row r="15" spans="1:8">
      <c r="A15" s="11">
        <v>44451</v>
      </c>
      <c r="B15" s="2">
        <v>249.5</v>
      </c>
      <c r="D15" s="1">
        <v>44451</v>
      </c>
      <c r="E15">
        <v>249.5</v>
      </c>
      <c r="H15" s="1"/>
    </row>
    <row r="16" spans="1:8">
      <c r="A16" s="11">
        <v>44452</v>
      </c>
      <c r="B16" s="2">
        <v>338.52</v>
      </c>
      <c r="D16" s="1">
        <v>44452</v>
      </c>
      <c r="E16">
        <v>338.52</v>
      </c>
    </row>
    <row r="17" spans="1:8">
      <c r="A17" s="11">
        <v>44453</v>
      </c>
      <c r="B17" s="2">
        <v>318</v>
      </c>
      <c r="D17" s="1">
        <v>44453</v>
      </c>
      <c r="E17">
        <v>318</v>
      </c>
      <c r="H17" s="1"/>
    </row>
    <row r="18" spans="1:8">
      <c r="A18" s="11">
        <v>44454</v>
      </c>
      <c r="B18" s="2">
        <v>258</v>
      </c>
      <c r="D18" s="1">
        <v>44454</v>
      </c>
      <c r="E18">
        <v>258</v>
      </c>
    </row>
    <row r="19" spans="1:8">
      <c r="A19" s="11">
        <v>44455</v>
      </c>
      <c r="B19" s="2">
        <v>274.74</v>
      </c>
      <c r="D19" s="1">
        <v>44455</v>
      </c>
      <c r="E19">
        <v>274.74</v>
      </c>
    </row>
    <row r="20" spans="1:8">
      <c r="A20" s="11">
        <v>44456</v>
      </c>
      <c r="B20" s="2">
        <v>221</v>
      </c>
      <c r="D20" s="1">
        <v>44456</v>
      </c>
      <c r="E20">
        <v>221</v>
      </c>
    </row>
    <row r="21" spans="1:8">
      <c r="A21" s="11">
        <v>44457</v>
      </c>
      <c r="B21" s="2">
        <v>113</v>
      </c>
      <c r="D21" s="1">
        <v>44457</v>
      </c>
      <c r="E21">
        <v>113</v>
      </c>
    </row>
    <row r="22" spans="1:8">
      <c r="A22" s="11">
        <v>44458</v>
      </c>
      <c r="B22" s="2">
        <v>170.28</v>
      </c>
      <c r="D22" s="1">
        <v>44458</v>
      </c>
      <c r="E22">
        <v>170.28</v>
      </c>
    </row>
    <row r="23" spans="1:8">
      <c r="A23" s="11">
        <v>44459</v>
      </c>
      <c r="B23" s="2">
        <v>187.1</v>
      </c>
      <c r="D23" s="1">
        <v>44459</v>
      </c>
      <c r="E23">
        <v>187.1</v>
      </c>
    </row>
    <row r="24" spans="1:8">
      <c r="A24" s="11">
        <v>44460</v>
      </c>
      <c r="B24" s="2">
        <v>290</v>
      </c>
      <c r="D24" s="1">
        <v>44460</v>
      </c>
      <c r="E24">
        <v>290</v>
      </c>
    </row>
    <row r="25" spans="1:8">
      <c r="A25" s="11">
        <v>44461</v>
      </c>
      <c r="B25" s="2">
        <v>251.5</v>
      </c>
      <c r="D25" s="1">
        <v>44461</v>
      </c>
      <c r="E25">
        <v>251.5</v>
      </c>
    </row>
    <row r="26" spans="1:8">
      <c r="A26" s="11">
        <v>44462</v>
      </c>
      <c r="B26" s="2">
        <v>309.76</v>
      </c>
      <c r="D26" s="1">
        <v>44462</v>
      </c>
      <c r="E26">
        <v>309.76</v>
      </c>
    </row>
    <row r="27" spans="1:8">
      <c r="A27" s="11">
        <v>44463</v>
      </c>
      <c r="B27" s="2">
        <v>378.78</v>
      </c>
      <c r="D27" s="1">
        <v>44463</v>
      </c>
      <c r="E27">
        <v>378.78</v>
      </c>
    </row>
    <row r="28" spans="1:8">
      <c r="A28" s="11">
        <v>44464</v>
      </c>
      <c r="B28" s="2">
        <v>192.22</v>
      </c>
      <c r="D28" s="1">
        <v>44464</v>
      </c>
      <c r="E28">
        <v>192.22</v>
      </c>
    </row>
    <row r="29" spans="1:8">
      <c r="A29" s="11">
        <v>44465</v>
      </c>
      <c r="B29" s="2">
        <v>191.54000000000002</v>
      </c>
      <c r="D29" s="1">
        <v>44465</v>
      </c>
      <c r="E29">
        <v>191.54000000000002</v>
      </c>
    </row>
    <row r="30" spans="1:8">
      <c r="A30" s="11">
        <v>44466</v>
      </c>
      <c r="B30" s="2">
        <v>208</v>
      </c>
      <c r="D30" s="1">
        <v>44466</v>
      </c>
      <c r="E30">
        <v>208</v>
      </c>
    </row>
    <row r="31" spans="1:8">
      <c r="A31" s="11">
        <v>44467</v>
      </c>
      <c r="B31" s="2">
        <v>242.32999999999998</v>
      </c>
      <c r="D31" s="1">
        <v>44467</v>
      </c>
      <c r="E31">
        <v>242.32999999999998</v>
      </c>
    </row>
    <row r="32" spans="1:8">
      <c r="A32" s="11">
        <v>44468</v>
      </c>
      <c r="B32" s="2">
        <v>232</v>
      </c>
      <c r="D32" s="1">
        <v>44468</v>
      </c>
      <c r="E32">
        <v>232</v>
      </c>
    </row>
    <row r="33" spans="1:5">
      <c r="A33" s="11">
        <v>44469</v>
      </c>
      <c r="B33" s="2">
        <v>158.73000000000002</v>
      </c>
      <c r="D33" s="1">
        <v>44469</v>
      </c>
      <c r="E33">
        <v>158.73000000000002</v>
      </c>
    </row>
    <row r="34" spans="1:5">
      <c r="A34" s="11" t="s">
        <v>21</v>
      </c>
      <c r="B34" s="2">
        <v>390</v>
      </c>
    </row>
  </sheetData>
  <conditionalFormatting sqref="E4:E33">
    <cfRule type="cellIs" dxfId="4" priority="2" operator="equal">
      <formula>$H$5</formula>
    </cfRule>
    <cfRule type="cellIs" dxfId="3" priority="1" operator="equal">
      <formula>$H$7</formula>
    </cfRule>
  </conditionalFormatting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H34"/>
  <sheetViews>
    <sheetView workbookViewId="0">
      <selection activeCell="C36" sqref="C36"/>
    </sheetView>
  </sheetViews>
  <sheetFormatPr defaultRowHeight="15"/>
  <cols>
    <col min="1" max="1" width="17.7109375" bestFit="1" customWidth="1"/>
    <col min="2" max="2" width="24.85546875" bestFit="1" customWidth="1"/>
    <col min="4" max="4" width="10.140625" bestFit="1" customWidth="1"/>
    <col min="7" max="7" width="10.140625" bestFit="1" customWidth="1"/>
  </cols>
  <sheetData>
    <row r="3" spans="1:8">
      <c r="A3" s="10" t="s">
        <v>20</v>
      </c>
      <c r="B3" t="s">
        <v>30</v>
      </c>
      <c r="D3" s="1">
        <v>44440</v>
      </c>
      <c r="E3">
        <v>257500</v>
      </c>
      <c r="G3" s="1">
        <v>44444</v>
      </c>
      <c r="H3">
        <f>MAX(E3:E32)</f>
        <v>506000</v>
      </c>
    </row>
    <row r="4" spans="1:8">
      <c r="A4" s="11">
        <v>44440</v>
      </c>
      <c r="B4" s="2">
        <v>257500</v>
      </c>
      <c r="D4" s="1">
        <v>44441</v>
      </c>
      <c r="E4">
        <v>390000</v>
      </c>
    </row>
    <row r="5" spans="1:8">
      <c r="A5" s="11">
        <v>44441</v>
      </c>
      <c r="B5" s="2">
        <v>390000</v>
      </c>
      <c r="D5" s="1">
        <v>44442</v>
      </c>
      <c r="E5">
        <v>461000</v>
      </c>
    </row>
    <row r="6" spans="1:8">
      <c r="A6" s="11">
        <v>44442</v>
      </c>
      <c r="B6" s="2">
        <v>461000</v>
      </c>
      <c r="D6" s="1">
        <v>44443</v>
      </c>
      <c r="E6">
        <v>386000</v>
      </c>
    </row>
    <row r="7" spans="1:8">
      <c r="A7" s="11">
        <v>44443</v>
      </c>
      <c r="B7" s="2">
        <v>386000</v>
      </c>
      <c r="D7" s="1">
        <v>44444</v>
      </c>
      <c r="E7">
        <v>506000</v>
      </c>
    </row>
    <row r="8" spans="1:8">
      <c r="A8" s="11">
        <v>44444</v>
      </c>
      <c r="B8" s="2">
        <v>506000</v>
      </c>
      <c r="D8" s="1">
        <v>44445</v>
      </c>
      <c r="E8">
        <v>395000</v>
      </c>
    </row>
    <row r="9" spans="1:8">
      <c r="A9" s="11">
        <v>44445</v>
      </c>
      <c r="B9" s="2">
        <v>395000</v>
      </c>
      <c r="D9" s="1">
        <v>44446</v>
      </c>
      <c r="E9">
        <v>407000</v>
      </c>
    </row>
    <row r="10" spans="1:8">
      <c r="A10" s="11">
        <v>44446</v>
      </c>
      <c r="B10" s="2">
        <v>407000</v>
      </c>
      <c r="D10" s="1">
        <v>44447</v>
      </c>
      <c r="E10">
        <v>417000</v>
      </c>
    </row>
    <row r="11" spans="1:8">
      <c r="A11" s="11">
        <v>44447</v>
      </c>
      <c r="B11" s="2">
        <v>417000</v>
      </c>
      <c r="D11" s="1">
        <v>44448</v>
      </c>
      <c r="E11">
        <v>333500</v>
      </c>
    </row>
    <row r="12" spans="1:8">
      <c r="A12" s="11">
        <v>44448</v>
      </c>
      <c r="B12" s="2">
        <v>333500</v>
      </c>
      <c r="D12" s="1">
        <v>44449</v>
      </c>
      <c r="E12">
        <v>324000</v>
      </c>
    </row>
    <row r="13" spans="1:8">
      <c r="A13" s="11">
        <v>44449</v>
      </c>
      <c r="B13" s="2">
        <v>324000</v>
      </c>
      <c r="D13" s="1">
        <v>44450</v>
      </c>
      <c r="E13">
        <v>315000</v>
      </c>
    </row>
    <row r="14" spans="1:8">
      <c r="A14" s="11">
        <v>44450</v>
      </c>
      <c r="B14" s="2">
        <v>315000</v>
      </c>
      <c r="D14" s="1">
        <v>44451</v>
      </c>
      <c r="E14">
        <v>132000</v>
      </c>
    </row>
    <row r="15" spans="1:8">
      <c r="A15" s="11">
        <v>44451</v>
      </c>
      <c r="B15" s="2">
        <v>132000</v>
      </c>
      <c r="D15" s="1">
        <v>44452</v>
      </c>
      <c r="E15">
        <v>337000</v>
      </c>
    </row>
    <row r="16" spans="1:8">
      <c r="A16" s="11">
        <v>44452</v>
      </c>
      <c r="B16" s="2">
        <v>337000</v>
      </c>
      <c r="D16" s="1">
        <v>44453</v>
      </c>
      <c r="E16">
        <v>346000</v>
      </c>
    </row>
    <row r="17" spans="1:5">
      <c r="A17" s="11">
        <v>44453</v>
      </c>
      <c r="B17" s="2">
        <v>346000</v>
      </c>
      <c r="D17" s="1">
        <v>44454</v>
      </c>
      <c r="E17">
        <v>198000</v>
      </c>
    </row>
    <row r="18" spans="1:5">
      <c r="A18" s="11">
        <v>44454</v>
      </c>
      <c r="B18" s="2">
        <v>198000</v>
      </c>
      <c r="D18" s="1">
        <v>44455</v>
      </c>
      <c r="E18">
        <v>375000</v>
      </c>
    </row>
    <row r="19" spans="1:5">
      <c r="A19" s="11">
        <v>44455</v>
      </c>
      <c r="B19" s="2">
        <v>375000</v>
      </c>
      <c r="D19" s="1">
        <v>44456</v>
      </c>
      <c r="E19">
        <v>290000</v>
      </c>
    </row>
    <row r="20" spans="1:5">
      <c r="A20" s="11">
        <v>44456</v>
      </c>
      <c r="B20" s="2">
        <v>290000</v>
      </c>
      <c r="D20" s="1">
        <v>44457</v>
      </c>
      <c r="E20">
        <v>303000</v>
      </c>
    </row>
    <row r="21" spans="1:5">
      <c r="A21" s="11">
        <v>44457</v>
      </c>
      <c r="B21" s="2">
        <v>303000</v>
      </c>
      <c r="D21" s="1">
        <v>44458</v>
      </c>
      <c r="E21">
        <v>294000</v>
      </c>
    </row>
    <row r="22" spans="1:5">
      <c r="A22" s="11">
        <v>44458</v>
      </c>
      <c r="B22" s="2">
        <v>294000</v>
      </c>
      <c r="D22" s="1">
        <v>44459</v>
      </c>
      <c r="E22">
        <v>453500</v>
      </c>
    </row>
    <row r="23" spans="1:5">
      <c r="A23" s="11">
        <v>44459</v>
      </c>
      <c r="B23" s="2">
        <v>453500</v>
      </c>
      <c r="D23" s="1">
        <v>44460</v>
      </c>
      <c r="E23">
        <v>234500</v>
      </c>
    </row>
    <row r="24" spans="1:5">
      <c r="A24" s="11">
        <v>44460</v>
      </c>
      <c r="B24" s="2">
        <v>234500</v>
      </c>
      <c r="D24" s="1">
        <v>44461</v>
      </c>
      <c r="E24">
        <v>281000</v>
      </c>
    </row>
    <row r="25" spans="1:5">
      <c r="A25" s="11">
        <v>44461</v>
      </c>
      <c r="B25" s="2">
        <v>281000</v>
      </c>
      <c r="D25" s="1">
        <v>44462</v>
      </c>
      <c r="E25">
        <v>403000</v>
      </c>
    </row>
    <row r="26" spans="1:5">
      <c r="A26" s="11">
        <v>44462</v>
      </c>
      <c r="B26" s="2">
        <v>403000</v>
      </c>
      <c r="D26" s="1">
        <v>44463</v>
      </c>
      <c r="E26">
        <v>302500</v>
      </c>
    </row>
    <row r="27" spans="1:5">
      <c r="A27" s="11">
        <v>44463</v>
      </c>
      <c r="B27" s="2">
        <v>302500</v>
      </c>
      <c r="D27" s="1">
        <v>44464</v>
      </c>
      <c r="E27">
        <v>233000</v>
      </c>
    </row>
    <row r="28" spans="1:5">
      <c r="A28" s="11">
        <v>44464</v>
      </c>
      <c r="B28" s="2">
        <v>233000</v>
      </c>
      <c r="D28" s="1">
        <v>44465</v>
      </c>
      <c r="E28">
        <v>400500</v>
      </c>
    </row>
    <row r="29" spans="1:5">
      <c r="A29" s="11">
        <v>44465</v>
      </c>
      <c r="B29" s="2">
        <v>400500</v>
      </c>
      <c r="D29" s="1">
        <v>44466</v>
      </c>
      <c r="E29">
        <v>161500</v>
      </c>
    </row>
    <row r="30" spans="1:5">
      <c r="A30" s="11">
        <v>44466</v>
      </c>
      <c r="B30" s="2">
        <v>161500</v>
      </c>
      <c r="D30" s="1">
        <v>44467</v>
      </c>
      <c r="E30">
        <v>257500</v>
      </c>
    </row>
    <row r="31" spans="1:5">
      <c r="A31" s="11">
        <v>44467</v>
      </c>
      <c r="B31" s="2">
        <v>257500</v>
      </c>
      <c r="D31" s="1">
        <v>44468</v>
      </c>
      <c r="E31">
        <v>444500</v>
      </c>
    </row>
    <row r="32" spans="1:5">
      <c r="A32" s="11">
        <v>44468</v>
      </c>
      <c r="B32" s="2">
        <v>444500</v>
      </c>
      <c r="D32" s="1">
        <v>44469</v>
      </c>
      <c r="E32">
        <v>206500</v>
      </c>
    </row>
    <row r="33" spans="1:2">
      <c r="A33" s="11">
        <v>44469</v>
      </c>
      <c r="B33" s="2">
        <v>206500</v>
      </c>
    </row>
    <row r="34" spans="1:2">
      <c r="A34" s="11" t="s">
        <v>21</v>
      </c>
      <c r="B34" s="2">
        <v>9845000</v>
      </c>
    </row>
  </sheetData>
  <conditionalFormatting sqref="E3:E32">
    <cfRule type="cellIs" dxfId="2" priority="1" operator="equal">
      <formula>$H$3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9"/>
  <sheetViews>
    <sheetView tabSelected="1" topLeftCell="C1" zoomScale="115" zoomScaleNormal="115" workbookViewId="0">
      <selection activeCell="J5" sqref="J5"/>
    </sheetView>
  </sheetViews>
  <sheetFormatPr defaultRowHeight="15"/>
  <cols>
    <col min="1" max="1" width="4" bestFit="1" customWidth="1"/>
    <col min="2" max="2" width="11.42578125" bestFit="1" customWidth="1"/>
    <col min="3" max="3" width="14.5703125" bestFit="1" customWidth="1"/>
    <col min="4" max="4" width="12.5703125" bestFit="1" customWidth="1"/>
    <col min="5" max="5" width="15.7109375" bestFit="1" customWidth="1"/>
    <col min="6" max="6" width="15.7109375" customWidth="1"/>
    <col min="7" max="7" width="15.5703125" bestFit="1" customWidth="1"/>
    <col min="8" max="8" width="16.28515625" bestFit="1" customWidth="1"/>
    <col min="9" max="9" width="9.28515625" bestFit="1" customWidth="1"/>
    <col min="10" max="10" width="10.42578125" bestFit="1" customWidth="1"/>
    <col min="11" max="11" width="24.42578125" bestFit="1" customWidth="1"/>
    <col min="12" max="12" width="23.7109375" bestFit="1" customWidth="1"/>
    <col min="13" max="16" width="23.7109375" customWidth="1"/>
    <col min="17" max="17" width="19.85546875" bestFit="1" customWidth="1"/>
    <col min="28" max="28" width="10.5703125" style="8" bestFit="1" customWidth="1"/>
    <col min="29" max="33" width="10.5703125" style="8" customWidth="1"/>
    <col min="34" max="34" width="16.28515625" style="8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</v>
      </c>
      <c r="G1" t="s">
        <v>5</v>
      </c>
      <c r="H1" t="s">
        <v>6</v>
      </c>
      <c r="I1" t="s">
        <v>7</v>
      </c>
      <c r="J1" t="s">
        <v>16</v>
      </c>
      <c r="K1" t="s">
        <v>26</v>
      </c>
      <c r="L1" s="7" t="s">
        <v>18</v>
      </c>
      <c r="M1" s="7" t="s">
        <v>23</v>
      </c>
      <c r="N1" s="7" t="s">
        <v>29</v>
      </c>
      <c r="O1" s="7" t="s">
        <v>28</v>
      </c>
      <c r="P1" s="7" t="s">
        <v>27</v>
      </c>
      <c r="Q1" s="7" t="s">
        <v>19</v>
      </c>
      <c r="AB1" s="8" t="s">
        <v>8</v>
      </c>
      <c r="AC1" s="8" t="s">
        <v>9</v>
      </c>
      <c r="AD1" s="8" t="s">
        <v>10</v>
      </c>
      <c r="AE1" s="8" t="s">
        <v>11</v>
      </c>
      <c r="AF1" s="8" t="s">
        <v>12</v>
      </c>
      <c r="AG1" s="8" t="s">
        <v>13</v>
      </c>
      <c r="AH1" s="8" t="s">
        <v>14</v>
      </c>
    </row>
    <row r="2" spans="1:34">
      <c r="A2">
        <v>1</v>
      </c>
      <c r="B2" s="1">
        <v>44440</v>
      </c>
      <c r="C2" s="3">
        <v>0.33333333333333331</v>
      </c>
      <c r="D2" s="1">
        <v>44440</v>
      </c>
      <c r="E2" s="3">
        <v>0.38513888888888892</v>
      </c>
      <c r="F2" s="9">
        <f t="shared" ref="F2:F33" si="0">IF(AB2&lt;&gt;0,ROUND(HOUR(E2-Q$2)*60+MINUTE(E2-Q$2)+IF(SECOND(E2-Q$2)&lt;&gt;0,60/SECOND(E2-Q$2),0),2),0)</f>
        <v>0</v>
      </c>
      <c r="G2">
        <v>12</v>
      </c>
      <c r="H2">
        <v>0</v>
      </c>
      <c r="I2" s="2">
        <f>ROUND((AF2-AC2)*60+(AG2-AD2)+IF((AH2-AE2)&lt;&gt;0,(AH2-AE2)/60,0),2)</f>
        <v>74.599999999999994</v>
      </c>
      <c r="J2">
        <f>G2</f>
        <v>12</v>
      </c>
      <c r="K2" t="b">
        <f>IF(J2&gt;40,TRUE,FALSE)</f>
        <v>0</v>
      </c>
      <c r="L2">
        <f>I2</f>
        <v>74.599999999999994</v>
      </c>
      <c r="M2">
        <f>I2/60</f>
        <v>1.2433333333333332</v>
      </c>
      <c r="N2">
        <f>IF(G2&lt;10,G2*6000,IF(G2&lt;20,G2*5500,IF(G2&lt;30,G2*5000,G2*4000)))</f>
        <v>66000</v>
      </c>
      <c r="O2">
        <f>IF(H2&lt;10,H2*6000,IF(H2&lt;20,H2*5500,IF(H2&lt;30,H2*5000,H2*4000)))</f>
        <v>0</v>
      </c>
      <c r="P2" t="b">
        <f t="shared" ref="P2:P33" si="1">IF(O2&gt;N2,TRUE,FALSE)</f>
        <v>0</v>
      </c>
      <c r="Q2" s="3">
        <f>TIME(0,0,0)</f>
        <v>0</v>
      </c>
      <c r="AB2" s="8">
        <f t="shared" ref="AB2:AB33" si="2">D2-B2</f>
        <v>0</v>
      </c>
      <c r="AC2" s="8">
        <f t="shared" ref="AC2:AC33" si="3">HOUR(C2)</f>
        <v>8</v>
      </c>
      <c r="AD2" s="8">
        <f t="shared" ref="AD2:AD33" si="4">MINUTE(C2)</f>
        <v>0</v>
      </c>
      <c r="AE2" s="8">
        <f t="shared" ref="AE2:AE33" si="5">SECOND(C2)</f>
        <v>0</v>
      </c>
      <c r="AF2" s="8">
        <f t="shared" ref="AF2:AF33" si="6">IF(AB2&gt;0,HOUR(E2)+24,HOUR(E2))</f>
        <v>9</v>
      </c>
      <c r="AG2" s="8">
        <f t="shared" ref="AG2:AG33" si="7">MINUTE(E2)</f>
        <v>14</v>
      </c>
      <c r="AH2" s="8">
        <f t="shared" ref="AH2:AH33" si="8">SECOND(E2)</f>
        <v>36</v>
      </c>
    </row>
    <row r="3" spans="1:34">
      <c r="A3">
        <v>2</v>
      </c>
      <c r="B3" s="1">
        <v>44440</v>
      </c>
      <c r="C3" s="3">
        <v>0.42430555555555555</v>
      </c>
      <c r="D3" s="1">
        <v>44440</v>
      </c>
      <c r="E3" s="3">
        <v>0.55934027777777773</v>
      </c>
      <c r="F3" s="9">
        <f t="shared" si="0"/>
        <v>0</v>
      </c>
      <c r="G3">
        <v>11</v>
      </c>
      <c r="H3">
        <v>16</v>
      </c>
      <c r="I3" s="2">
        <f t="shared" ref="I3:I66" si="9">ROUND((AF3-AC3)*60+(AG3-AD3)+IF((AH3-AE3)&lt;&gt;0,(AH3-AE3)/60,0),2)</f>
        <v>194.45</v>
      </c>
      <c r="J3">
        <f t="shared" ref="J3:J34" si="10">J2-H2+G3</f>
        <v>23</v>
      </c>
      <c r="K3" t="b">
        <f t="shared" ref="K3:K66" si="11">IF(J3&gt;40,TRUE,FALSE)</f>
        <v>0</v>
      </c>
      <c r="L3">
        <f>IF(B3=B2,I3+I2,I3)-F3+F2</f>
        <v>269.04999999999995</v>
      </c>
      <c r="M3">
        <f>M2+I3/60</f>
        <v>4.4841666666666669</v>
      </c>
      <c r="N3">
        <f t="shared" ref="N3:N66" si="12">IF(G3&lt;10,G3*6000,IF(G3&lt;20,G3*5500,IF(G3&lt;30,G3*5000,G3*4000)))</f>
        <v>60500</v>
      </c>
      <c r="O3">
        <f t="shared" ref="O3:O34" si="13">IF(H3&lt;10,H3*6000,IF(H3&lt;20,H3*5500,IF(H3&lt;30,H3*5000,H3*4000)))</f>
        <v>88000</v>
      </c>
      <c r="P3" t="b">
        <f t="shared" si="1"/>
        <v>1</v>
      </c>
      <c r="AB3" s="8">
        <f t="shared" si="2"/>
        <v>0</v>
      </c>
      <c r="AC3" s="8">
        <f t="shared" si="3"/>
        <v>10</v>
      </c>
      <c r="AD3" s="8">
        <f t="shared" si="4"/>
        <v>11</v>
      </c>
      <c r="AE3" s="8">
        <f t="shared" si="5"/>
        <v>0</v>
      </c>
      <c r="AF3" s="8">
        <f t="shared" si="6"/>
        <v>13</v>
      </c>
      <c r="AG3" s="8">
        <f t="shared" si="7"/>
        <v>25</v>
      </c>
      <c r="AH3" s="8">
        <f t="shared" si="8"/>
        <v>27</v>
      </c>
    </row>
    <row r="4" spans="1:34">
      <c r="A4">
        <v>3</v>
      </c>
      <c r="B4" s="1">
        <v>44440</v>
      </c>
      <c r="C4" s="3">
        <v>0.64613425925925927</v>
      </c>
      <c r="D4" s="1">
        <v>44440</v>
      </c>
      <c r="E4" s="3">
        <v>0.71621527777777771</v>
      </c>
      <c r="F4" s="9">
        <f t="shared" si="0"/>
        <v>0</v>
      </c>
      <c r="G4">
        <v>9</v>
      </c>
      <c r="H4">
        <v>0</v>
      </c>
      <c r="I4" s="2">
        <f t="shared" si="9"/>
        <v>100.92</v>
      </c>
      <c r="J4">
        <f t="shared" si="10"/>
        <v>16</v>
      </c>
      <c r="K4" t="b">
        <f t="shared" si="11"/>
        <v>0</v>
      </c>
      <c r="L4">
        <f t="shared" ref="L4:L67" si="14">IF(B4=B3,I4+I3,I4)-F4+F3</f>
        <v>295.37</v>
      </c>
      <c r="M4">
        <f t="shared" ref="M4:M67" si="15">M3+I4/60</f>
        <v>6.1661666666666672</v>
      </c>
      <c r="N4">
        <f t="shared" si="12"/>
        <v>54000</v>
      </c>
      <c r="O4">
        <f t="shared" si="13"/>
        <v>0</v>
      </c>
      <c r="P4" t="b">
        <f t="shared" si="1"/>
        <v>0</v>
      </c>
      <c r="S4" s="2">
        <v>5.0999999999999996</v>
      </c>
      <c r="AB4" s="8">
        <f t="shared" si="2"/>
        <v>0</v>
      </c>
      <c r="AC4" s="8">
        <f t="shared" si="3"/>
        <v>15</v>
      </c>
      <c r="AD4" s="8">
        <f t="shared" si="4"/>
        <v>30</v>
      </c>
      <c r="AE4" s="8">
        <f t="shared" si="5"/>
        <v>26</v>
      </c>
      <c r="AF4" s="8">
        <f t="shared" si="6"/>
        <v>17</v>
      </c>
      <c r="AG4" s="8">
        <f t="shared" si="7"/>
        <v>11</v>
      </c>
      <c r="AH4" s="8">
        <f t="shared" si="8"/>
        <v>21</v>
      </c>
    </row>
    <row r="5" spans="1:34">
      <c r="A5">
        <v>4</v>
      </c>
      <c r="B5" s="1">
        <v>44440</v>
      </c>
      <c r="C5" s="3">
        <v>0.76347222222222222</v>
      </c>
      <c r="D5" s="1">
        <v>44440</v>
      </c>
      <c r="E5" s="3">
        <v>0.91402777777777777</v>
      </c>
      <c r="F5" s="9">
        <f t="shared" si="0"/>
        <v>0</v>
      </c>
      <c r="G5">
        <v>14</v>
      </c>
      <c r="H5">
        <v>11</v>
      </c>
      <c r="I5" s="2">
        <f t="shared" si="9"/>
        <v>216.8</v>
      </c>
      <c r="J5">
        <f t="shared" si="10"/>
        <v>30</v>
      </c>
      <c r="K5" t="b">
        <f t="shared" si="11"/>
        <v>0</v>
      </c>
      <c r="L5">
        <f t="shared" si="14"/>
        <v>317.72000000000003</v>
      </c>
      <c r="M5">
        <f t="shared" si="15"/>
        <v>9.7795000000000005</v>
      </c>
      <c r="N5">
        <f t="shared" si="12"/>
        <v>77000</v>
      </c>
      <c r="O5">
        <f t="shared" si="13"/>
        <v>60500</v>
      </c>
      <c r="P5" t="b">
        <f t="shared" si="1"/>
        <v>0</v>
      </c>
      <c r="S5" t="s">
        <v>7</v>
      </c>
      <c r="T5" t="s">
        <v>15</v>
      </c>
      <c r="AB5" s="8">
        <f t="shared" si="2"/>
        <v>0</v>
      </c>
      <c r="AC5" s="8">
        <f t="shared" si="3"/>
        <v>18</v>
      </c>
      <c r="AD5" s="8">
        <f t="shared" si="4"/>
        <v>19</v>
      </c>
      <c r="AE5" s="8">
        <f t="shared" si="5"/>
        <v>24</v>
      </c>
      <c r="AF5" s="8">
        <f t="shared" si="6"/>
        <v>21</v>
      </c>
      <c r="AG5" s="8">
        <f t="shared" si="7"/>
        <v>56</v>
      </c>
      <c r="AH5" s="8">
        <f t="shared" si="8"/>
        <v>12</v>
      </c>
    </row>
    <row r="6" spans="1:34">
      <c r="A6">
        <v>5</v>
      </c>
      <c r="B6" s="1">
        <v>44441</v>
      </c>
      <c r="C6" s="3">
        <v>0.17721064814814813</v>
      </c>
      <c r="D6" s="1">
        <v>44441</v>
      </c>
      <c r="E6" s="3">
        <v>0.27315972222222223</v>
      </c>
      <c r="F6" s="9">
        <f t="shared" si="0"/>
        <v>0</v>
      </c>
      <c r="G6">
        <v>21</v>
      </c>
      <c r="H6">
        <v>15</v>
      </c>
      <c r="I6" s="2">
        <f t="shared" si="9"/>
        <v>138.16999999999999</v>
      </c>
      <c r="J6">
        <f t="shared" si="10"/>
        <v>40</v>
      </c>
      <c r="K6" t="b">
        <f t="shared" si="11"/>
        <v>0</v>
      </c>
      <c r="L6">
        <f t="shared" si="14"/>
        <v>138.16999999999999</v>
      </c>
      <c r="M6">
        <f t="shared" si="15"/>
        <v>12.082333333333334</v>
      </c>
      <c r="N6">
        <f t="shared" si="12"/>
        <v>105000</v>
      </c>
      <c r="O6">
        <f t="shared" si="13"/>
        <v>82500</v>
      </c>
      <c r="P6" t="b">
        <f t="shared" si="1"/>
        <v>0</v>
      </c>
      <c r="S6">
        <f>MAX(I2:I158)</f>
        <v>259.64999999999998</v>
      </c>
      <c r="T6" s="7">
        <f>A11</f>
        <v>10</v>
      </c>
      <c r="AB6" s="8">
        <f t="shared" si="2"/>
        <v>0</v>
      </c>
      <c r="AC6" s="8">
        <f t="shared" si="3"/>
        <v>4</v>
      </c>
      <c r="AD6" s="8">
        <f t="shared" si="4"/>
        <v>15</v>
      </c>
      <c r="AE6" s="8">
        <f t="shared" si="5"/>
        <v>11</v>
      </c>
      <c r="AF6" s="8">
        <f t="shared" si="6"/>
        <v>6</v>
      </c>
      <c r="AG6" s="8">
        <f t="shared" si="7"/>
        <v>33</v>
      </c>
      <c r="AH6" s="8">
        <f t="shared" si="8"/>
        <v>21</v>
      </c>
    </row>
    <row r="7" spans="1:34">
      <c r="A7">
        <v>6</v>
      </c>
      <c r="B7" s="1">
        <v>44441</v>
      </c>
      <c r="C7" s="3">
        <v>0.34736111111111106</v>
      </c>
      <c r="D7" s="1">
        <v>44441</v>
      </c>
      <c r="E7" s="3">
        <v>0.42460648148148145</v>
      </c>
      <c r="F7" s="9">
        <f t="shared" si="0"/>
        <v>0</v>
      </c>
      <c r="G7">
        <v>11</v>
      </c>
      <c r="H7">
        <v>24</v>
      </c>
      <c r="I7" s="2">
        <f t="shared" si="9"/>
        <v>111.23</v>
      </c>
      <c r="J7">
        <f t="shared" si="10"/>
        <v>36</v>
      </c>
      <c r="K7" t="b">
        <f t="shared" si="11"/>
        <v>0</v>
      </c>
      <c r="L7">
        <f t="shared" si="14"/>
        <v>249.39999999999998</v>
      </c>
      <c r="M7">
        <f t="shared" si="15"/>
        <v>13.936166666666669</v>
      </c>
      <c r="N7">
        <f t="shared" si="12"/>
        <v>60500</v>
      </c>
      <c r="O7">
        <f t="shared" si="13"/>
        <v>120000</v>
      </c>
      <c r="P7" t="b">
        <f t="shared" si="1"/>
        <v>1</v>
      </c>
      <c r="AB7" s="8">
        <f t="shared" si="2"/>
        <v>0</v>
      </c>
      <c r="AC7" s="8">
        <f t="shared" si="3"/>
        <v>8</v>
      </c>
      <c r="AD7" s="8">
        <f t="shared" si="4"/>
        <v>20</v>
      </c>
      <c r="AE7" s="8">
        <f t="shared" si="5"/>
        <v>12</v>
      </c>
      <c r="AF7" s="8">
        <f t="shared" si="6"/>
        <v>10</v>
      </c>
      <c r="AG7" s="8">
        <f t="shared" si="7"/>
        <v>11</v>
      </c>
      <c r="AH7" s="8">
        <f t="shared" si="8"/>
        <v>26</v>
      </c>
    </row>
    <row r="8" spans="1:34">
      <c r="A8">
        <v>7</v>
      </c>
      <c r="B8" s="1">
        <v>44441</v>
      </c>
      <c r="C8" s="3">
        <v>0.48079861111111111</v>
      </c>
      <c r="D8" s="1">
        <v>44441</v>
      </c>
      <c r="E8" s="3">
        <v>0.57214120370370369</v>
      </c>
      <c r="F8" s="9">
        <f t="shared" si="0"/>
        <v>0</v>
      </c>
      <c r="G8">
        <v>19</v>
      </c>
      <c r="H8">
        <v>10</v>
      </c>
      <c r="I8" s="2">
        <f t="shared" si="9"/>
        <v>131.53</v>
      </c>
      <c r="J8">
        <f t="shared" si="10"/>
        <v>31</v>
      </c>
      <c r="K8" t="b">
        <f t="shared" si="11"/>
        <v>0</v>
      </c>
      <c r="L8">
        <f t="shared" si="14"/>
        <v>242.76</v>
      </c>
      <c r="M8">
        <f t="shared" si="15"/>
        <v>16.128333333333334</v>
      </c>
      <c r="N8">
        <f t="shared" si="12"/>
        <v>104500</v>
      </c>
      <c r="O8">
        <f t="shared" si="13"/>
        <v>55000</v>
      </c>
      <c r="P8" t="b">
        <f t="shared" si="1"/>
        <v>0</v>
      </c>
      <c r="AB8" s="8">
        <f t="shared" si="2"/>
        <v>0</v>
      </c>
      <c r="AC8" s="8">
        <f t="shared" si="3"/>
        <v>11</v>
      </c>
      <c r="AD8" s="8">
        <f t="shared" si="4"/>
        <v>32</v>
      </c>
      <c r="AE8" s="8">
        <f t="shared" si="5"/>
        <v>21</v>
      </c>
      <c r="AF8" s="8">
        <f t="shared" si="6"/>
        <v>13</v>
      </c>
      <c r="AG8" s="8">
        <f t="shared" si="7"/>
        <v>43</v>
      </c>
      <c r="AH8" s="8">
        <f t="shared" si="8"/>
        <v>53</v>
      </c>
    </row>
    <row r="9" spans="1:34">
      <c r="A9">
        <v>8</v>
      </c>
      <c r="B9" s="1">
        <v>44441</v>
      </c>
      <c r="C9" s="3">
        <v>0.63290509259259264</v>
      </c>
      <c r="D9" s="1">
        <v>44441</v>
      </c>
      <c r="E9" s="3">
        <v>0.72944444444444445</v>
      </c>
      <c r="F9" s="9">
        <f t="shared" si="0"/>
        <v>0</v>
      </c>
      <c r="G9">
        <v>9</v>
      </c>
      <c r="H9">
        <v>11</v>
      </c>
      <c r="I9" s="2">
        <f t="shared" si="9"/>
        <v>139.02000000000001</v>
      </c>
      <c r="J9">
        <f t="shared" si="10"/>
        <v>30</v>
      </c>
      <c r="K9" t="b">
        <f t="shared" si="11"/>
        <v>0</v>
      </c>
      <c r="L9">
        <f t="shared" si="14"/>
        <v>270.55</v>
      </c>
      <c r="M9">
        <f t="shared" si="15"/>
        <v>18.445333333333334</v>
      </c>
      <c r="N9">
        <f t="shared" si="12"/>
        <v>54000</v>
      </c>
      <c r="O9">
        <f t="shared" si="13"/>
        <v>60500</v>
      </c>
      <c r="P9" t="b">
        <f t="shared" si="1"/>
        <v>1</v>
      </c>
      <c r="AB9" s="8">
        <f t="shared" si="2"/>
        <v>0</v>
      </c>
      <c r="AC9" s="8">
        <f t="shared" si="3"/>
        <v>15</v>
      </c>
      <c r="AD9" s="8">
        <f t="shared" si="4"/>
        <v>11</v>
      </c>
      <c r="AE9" s="8">
        <f t="shared" si="5"/>
        <v>23</v>
      </c>
      <c r="AF9" s="8">
        <f t="shared" si="6"/>
        <v>17</v>
      </c>
      <c r="AG9" s="8">
        <f t="shared" si="7"/>
        <v>30</v>
      </c>
      <c r="AH9" s="8">
        <f t="shared" si="8"/>
        <v>24</v>
      </c>
    </row>
    <row r="10" spans="1:34">
      <c r="A10">
        <v>9</v>
      </c>
      <c r="B10" s="1">
        <v>44441</v>
      </c>
      <c r="C10" s="3">
        <v>0.80592592592592593</v>
      </c>
      <c r="D10" s="1">
        <v>44441</v>
      </c>
      <c r="E10" s="3">
        <v>0.89690972222222232</v>
      </c>
      <c r="F10" s="9">
        <f t="shared" si="0"/>
        <v>0</v>
      </c>
      <c r="G10">
        <v>12</v>
      </c>
      <c r="H10">
        <v>15</v>
      </c>
      <c r="I10" s="2">
        <f t="shared" si="9"/>
        <v>131.02000000000001</v>
      </c>
      <c r="J10">
        <f t="shared" si="10"/>
        <v>31</v>
      </c>
      <c r="K10" t="b">
        <f t="shared" si="11"/>
        <v>0</v>
      </c>
      <c r="L10">
        <f t="shared" si="14"/>
        <v>270.04000000000002</v>
      </c>
      <c r="M10">
        <f t="shared" si="15"/>
        <v>20.629000000000001</v>
      </c>
      <c r="N10">
        <f t="shared" si="12"/>
        <v>66000</v>
      </c>
      <c r="O10">
        <f t="shared" si="13"/>
        <v>82500</v>
      </c>
      <c r="P10" t="b">
        <f t="shared" si="1"/>
        <v>1</v>
      </c>
      <c r="AB10" s="8">
        <f t="shared" si="2"/>
        <v>0</v>
      </c>
      <c r="AC10" s="8">
        <f t="shared" si="3"/>
        <v>19</v>
      </c>
      <c r="AD10" s="8">
        <f t="shared" si="4"/>
        <v>20</v>
      </c>
      <c r="AE10" s="8">
        <f t="shared" si="5"/>
        <v>32</v>
      </c>
      <c r="AF10" s="8">
        <f t="shared" si="6"/>
        <v>21</v>
      </c>
      <c r="AG10" s="8">
        <f t="shared" si="7"/>
        <v>31</v>
      </c>
      <c r="AH10" s="8">
        <f t="shared" si="8"/>
        <v>33</v>
      </c>
    </row>
    <row r="11" spans="1:34">
      <c r="A11" s="4">
        <v>10</v>
      </c>
      <c r="B11" s="5">
        <v>44442</v>
      </c>
      <c r="C11" s="6">
        <v>0.13548611111111111</v>
      </c>
      <c r="D11" s="5">
        <v>44442</v>
      </c>
      <c r="E11" s="6">
        <v>0.31579861111111113</v>
      </c>
      <c r="F11" s="9">
        <f t="shared" si="0"/>
        <v>0</v>
      </c>
      <c r="G11" s="4">
        <v>17</v>
      </c>
      <c r="H11" s="4">
        <v>22</v>
      </c>
      <c r="I11" s="2">
        <f t="shared" si="9"/>
        <v>259.64999999999998</v>
      </c>
      <c r="J11">
        <f t="shared" si="10"/>
        <v>33</v>
      </c>
      <c r="K11" t="b">
        <f t="shared" si="11"/>
        <v>0</v>
      </c>
      <c r="L11">
        <f t="shared" si="14"/>
        <v>259.64999999999998</v>
      </c>
      <c r="M11">
        <f t="shared" si="15"/>
        <v>24.956500000000002</v>
      </c>
      <c r="N11">
        <f t="shared" si="12"/>
        <v>93500</v>
      </c>
      <c r="O11">
        <f t="shared" si="13"/>
        <v>110000</v>
      </c>
      <c r="P11" t="b">
        <f t="shared" si="1"/>
        <v>1</v>
      </c>
      <c r="AB11" s="8">
        <f t="shared" si="2"/>
        <v>0</v>
      </c>
      <c r="AC11" s="8">
        <f t="shared" si="3"/>
        <v>3</v>
      </c>
      <c r="AD11" s="8">
        <f t="shared" si="4"/>
        <v>15</v>
      </c>
      <c r="AE11" s="8">
        <f t="shared" si="5"/>
        <v>6</v>
      </c>
      <c r="AF11" s="8">
        <f t="shared" si="6"/>
        <v>7</v>
      </c>
      <c r="AG11" s="8">
        <f t="shared" si="7"/>
        <v>34</v>
      </c>
      <c r="AH11" s="8">
        <f t="shared" si="8"/>
        <v>45</v>
      </c>
    </row>
    <row r="12" spans="1:34">
      <c r="A12">
        <v>11</v>
      </c>
      <c r="B12" s="1">
        <v>44442</v>
      </c>
      <c r="C12" s="3">
        <v>0.37784722222222222</v>
      </c>
      <c r="D12" s="1">
        <v>44442</v>
      </c>
      <c r="E12" s="3">
        <v>0.46140046296296294</v>
      </c>
      <c r="F12" s="9">
        <f t="shared" si="0"/>
        <v>0</v>
      </c>
      <c r="G12">
        <v>14</v>
      </c>
      <c r="H12">
        <v>10</v>
      </c>
      <c r="I12" s="2">
        <f t="shared" si="9"/>
        <v>120.32</v>
      </c>
      <c r="J12">
        <f t="shared" si="10"/>
        <v>25</v>
      </c>
      <c r="K12" t="b">
        <f t="shared" si="11"/>
        <v>0</v>
      </c>
      <c r="L12">
        <f t="shared" si="14"/>
        <v>379.96999999999997</v>
      </c>
      <c r="M12">
        <f t="shared" si="15"/>
        <v>26.961833333333335</v>
      </c>
      <c r="N12">
        <f t="shared" si="12"/>
        <v>77000</v>
      </c>
      <c r="O12">
        <f t="shared" si="13"/>
        <v>55000</v>
      </c>
      <c r="P12" t="b">
        <f t="shared" si="1"/>
        <v>0</v>
      </c>
      <c r="AB12" s="8">
        <f t="shared" si="2"/>
        <v>0</v>
      </c>
      <c r="AC12" s="8">
        <f t="shared" si="3"/>
        <v>9</v>
      </c>
      <c r="AD12" s="8">
        <f t="shared" si="4"/>
        <v>4</v>
      </c>
      <c r="AE12" s="8">
        <f t="shared" si="5"/>
        <v>6</v>
      </c>
      <c r="AF12" s="8">
        <f t="shared" si="6"/>
        <v>11</v>
      </c>
      <c r="AG12" s="8">
        <f t="shared" si="7"/>
        <v>4</v>
      </c>
      <c r="AH12" s="8">
        <f t="shared" si="8"/>
        <v>25</v>
      </c>
    </row>
    <row r="13" spans="1:34">
      <c r="A13">
        <v>12</v>
      </c>
      <c r="B13" s="1">
        <v>44442</v>
      </c>
      <c r="C13" s="3">
        <v>0.50086805555555558</v>
      </c>
      <c r="D13" s="1">
        <v>44442</v>
      </c>
      <c r="E13" s="3">
        <v>0.63633101851851859</v>
      </c>
      <c r="F13" s="9">
        <f t="shared" si="0"/>
        <v>0</v>
      </c>
      <c r="G13">
        <v>24</v>
      </c>
      <c r="H13">
        <v>19</v>
      </c>
      <c r="I13" s="2">
        <f t="shared" si="9"/>
        <v>195.07</v>
      </c>
      <c r="J13">
        <f t="shared" si="10"/>
        <v>39</v>
      </c>
      <c r="K13" t="b">
        <f t="shared" si="11"/>
        <v>0</v>
      </c>
      <c r="L13">
        <f t="shared" si="14"/>
        <v>315.39</v>
      </c>
      <c r="M13">
        <f t="shared" si="15"/>
        <v>30.213000000000001</v>
      </c>
      <c r="N13">
        <f t="shared" si="12"/>
        <v>120000</v>
      </c>
      <c r="O13">
        <f t="shared" si="13"/>
        <v>104500</v>
      </c>
      <c r="P13" t="b">
        <f t="shared" si="1"/>
        <v>0</v>
      </c>
      <c r="AB13" s="8">
        <f t="shared" si="2"/>
        <v>0</v>
      </c>
      <c r="AC13" s="8">
        <f t="shared" si="3"/>
        <v>12</v>
      </c>
      <c r="AD13" s="8">
        <f t="shared" si="4"/>
        <v>1</v>
      </c>
      <c r="AE13" s="8">
        <f t="shared" si="5"/>
        <v>15</v>
      </c>
      <c r="AF13" s="8">
        <f t="shared" si="6"/>
        <v>15</v>
      </c>
      <c r="AG13" s="8">
        <f t="shared" si="7"/>
        <v>16</v>
      </c>
      <c r="AH13" s="8">
        <f t="shared" si="8"/>
        <v>19</v>
      </c>
    </row>
    <row r="14" spans="1:34">
      <c r="A14">
        <v>13</v>
      </c>
      <c r="B14" s="1">
        <v>44442</v>
      </c>
      <c r="C14" s="3">
        <v>0.7049305555555555</v>
      </c>
      <c r="D14" s="1">
        <v>44442</v>
      </c>
      <c r="E14" s="3">
        <v>0.76827546296296301</v>
      </c>
      <c r="F14" s="9">
        <f t="shared" si="0"/>
        <v>0</v>
      </c>
      <c r="G14">
        <v>16</v>
      </c>
      <c r="H14">
        <v>11</v>
      </c>
      <c r="I14" s="2">
        <f t="shared" si="9"/>
        <v>91.22</v>
      </c>
      <c r="J14">
        <f t="shared" si="10"/>
        <v>36</v>
      </c>
      <c r="K14" t="b">
        <f t="shared" si="11"/>
        <v>0</v>
      </c>
      <c r="L14">
        <f t="shared" si="14"/>
        <v>286.28999999999996</v>
      </c>
      <c r="M14">
        <f t="shared" si="15"/>
        <v>31.733333333333334</v>
      </c>
      <c r="N14">
        <f t="shared" si="12"/>
        <v>88000</v>
      </c>
      <c r="O14">
        <f t="shared" si="13"/>
        <v>60500</v>
      </c>
      <c r="P14" t="b">
        <f t="shared" si="1"/>
        <v>0</v>
      </c>
      <c r="AB14" s="8">
        <f t="shared" si="2"/>
        <v>0</v>
      </c>
      <c r="AC14" s="8">
        <f t="shared" si="3"/>
        <v>16</v>
      </c>
      <c r="AD14" s="8">
        <f t="shared" si="4"/>
        <v>55</v>
      </c>
      <c r="AE14" s="8">
        <f t="shared" si="5"/>
        <v>6</v>
      </c>
      <c r="AF14" s="8">
        <f t="shared" si="6"/>
        <v>18</v>
      </c>
      <c r="AG14" s="8">
        <f t="shared" si="7"/>
        <v>26</v>
      </c>
      <c r="AH14" s="8">
        <f t="shared" si="8"/>
        <v>19</v>
      </c>
    </row>
    <row r="15" spans="1:34">
      <c r="A15">
        <v>14</v>
      </c>
      <c r="B15" s="1">
        <v>44442</v>
      </c>
      <c r="C15" s="3">
        <v>0.80994212962962964</v>
      </c>
      <c r="D15" s="1">
        <v>44442</v>
      </c>
      <c r="E15" s="3">
        <v>0.92829861111111101</v>
      </c>
      <c r="F15" s="9">
        <f t="shared" si="0"/>
        <v>0</v>
      </c>
      <c r="G15">
        <v>15</v>
      </c>
      <c r="H15">
        <v>9</v>
      </c>
      <c r="I15" s="2">
        <f t="shared" si="9"/>
        <v>170.43</v>
      </c>
      <c r="J15">
        <f t="shared" si="10"/>
        <v>40</v>
      </c>
      <c r="K15" t="b">
        <f t="shared" si="11"/>
        <v>0</v>
      </c>
      <c r="L15">
        <f t="shared" si="14"/>
        <v>261.64999999999998</v>
      </c>
      <c r="M15">
        <f t="shared" si="15"/>
        <v>34.573833333333333</v>
      </c>
      <c r="N15">
        <f t="shared" si="12"/>
        <v>82500</v>
      </c>
      <c r="O15">
        <f t="shared" si="13"/>
        <v>54000</v>
      </c>
      <c r="P15" t="b">
        <f t="shared" si="1"/>
        <v>0</v>
      </c>
      <c r="AB15" s="8">
        <f t="shared" si="2"/>
        <v>0</v>
      </c>
      <c r="AC15" s="8">
        <f t="shared" si="3"/>
        <v>19</v>
      </c>
      <c r="AD15" s="8">
        <f t="shared" si="4"/>
        <v>26</v>
      </c>
      <c r="AE15" s="8">
        <f t="shared" si="5"/>
        <v>19</v>
      </c>
      <c r="AF15" s="8">
        <f t="shared" si="6"/>
        <v>22</v>
      </c>
      <c r="AG15" s="8">
        <f t="shared" si="7"/>
        <v>16</v>
      </c>
      <c r="AH15" s="8">
        <f t="shared" si="8"/>
        <v>45</v>
      </c>
    </row>
    <row r="16" spans="1:34">
      <c r="A16">
        <v>15</v>
      </c>
      <c r="B16" s="1">
        <v>44443</v>
      </c>
      <c r="C16" s="3">
        <v>0.17093749999999999</v>
      </c>
      <c r="D16" s="1">
        <v>44443</v>
      </c>
      <c r="E16" s="3">
        <v>0.25318287037037041</v>
      </c>
      <c r="F16" s="9">
        <f t="shared" si="0"/>
        <v>0</v>
      </c>
      <c r="G16">
        <v>7</v>
      </c>
      <c r="H16">
        <v>16</v>
      </c>
      <c r="I16" s="2">
        <f t="shared" si="9"/>
        <v>118.43</v>
      </c>
      <c r="J16">
        <f t="shared" si="10"/>
        <v>38</v>
      </c>
      <c r="K16" t="b">
        <f t="shared" si="11"/>
        <v>0</v>
      </c>
      <c r="L16">
        <f t="shared" si="14"/>
        <v>118.43</v>
      </c>
      <c r="M16">
        <f t="shared" si="15"/>
        <v>36.547666666666665</v>
      </c>
      <c r="N16">
        <f t="shared" si="12"/>
        <v>42000</v>
      </c>
      <c r="O16">
        <f t="shared" si="13"/>
        <v>88000</v>
      </c>
      <c r="P16" t="b">
        <f t="shared" si="1"/>
        <v>1</v>
      </c>
      <c r="AB16" s="8">
        <f t="shared" si="2"/>
        <v>0</v>
      </c>
      <c r="AC16" s="8">
        <f t="shared" si="3"/>
        <v>4</v>
      </c>
      <c r="AD16" s="8">
        <f t="shared" si="4"/>
        <v>6</v>
      </c>
      <c r="AE16" s="8">
        <f t="shared" si="5"/>
        <v>9</v>
      </c>
      <c r="AF16" s="8">
        <f t="shared" si="6"/>
        <v>6</v>
      </c>
      <c r="AG16" s="8">
        <f t="shared" si="7"/>
        <v>4</v>
      </c>
      <c r="AH16" s="8">
        <f t="shared" si="8"/>
        <v>35</v>
      </c>
    </row>
    <row r="17" spans="1:34">
      <c r="A17">
        <v>16</v>
      </c>
      <c r="B17" s="1">
        <v>44443</v>
      </c>
      <c r="C17" s="3">
        <v>0.29620370370370369</v>
      </c>
      <c r="D17" s="1">
        <v>44443</v>
      </c>
      <c r="E17" s="3">
        <v>0.34704861111111113</v>
      </c>
      <c r="F17" s="9">
        <f t="shared" si="0"/>
        <v>0</v>
      </c>
      <c r="G17">
        <v>9</v>
      </c>
      <c r="H17">
        <v>11</v>
      </c>
      <c r="I17" s="2">
        <f t="shared" si="9"/>
        <v>73.22</v>
      </c>
      <c r="J17">
        <f t="shared" si="10"/>
        <v>31</v>
      </c>
      <c r="K17" t="b">
        <f t="shared" si="11"/>
        <v>0</v>
      </c>
      <c r="L17">
        <f t="shared" si="14"/>
        <v>191.65</v>
      </c>
      <c r="M17">
        <f t="shared" si="15"/>
        <v>37.768000000000001</v>
      </c>
      <c r="N17">
        <f t="shared" si="12"/>
        <v>54000</v>
      </c>
      <c r="O17">
        <f t="shared" si="13"/>
        <v>60500</v>
      </c>
      <c r="P17" t="b">
        <f t="shared" si="1"/>
        <v>1</v>
      </c>
      <c r="AB17" s="8">
        <f t="shared" si="2"/>
        <v>0</v>
      </c>
      <c r="AC17" s="8">
        <f t="shared" si="3"/>
        <v>7</v>
      </c>
      <c r="AD17" s="8">
        <f t="shared" si="4"/>
        <v>6</v>
      </c>
      <c r="AE17" s="8">
        <f t="shared" si="5"/>
        <v>32</v>
      </c>
      <c r="AF17" s="8">
        <f t="shared" si="6"/>
        <v>8</v>
      </c>
      <c r="AG17" s="8">
        <f t="shared" si="7"/>
        <v>19</v>
      </c>
      <c r="AH17" s="8">
        <f t="shared" si="8"/>
        <v>45</v>
      </c>
    </row>
    <row r="18" spans="1:34">
      <c r="A18">
        <v>17</v>
      </c>
      <c r="B18" s="1">
        <v>44443</v>
      </c>
      <c r="C18" s="3">
        <v>0.3578587962962963</v>
      </c>
      <c r="D18" s="1">
        <v>44443</v>
      </c>
      <c r="E18" s="3">
        <v>0.42055555555555557</v>
      </c>
      <c r="F18" s="9">
        <f t="shared" si="0"/>
        <v>0</v>
      </c>
      <c r="G18">
        <v>13</v>
      </c>
      <c r="H18">
        <v>18</v>
      </c>
      <c r="I18" s="2">
        <f t="shared" si="9"/>
        <v>90.28</v>
      </c>
      <c r="J18">
        <f t="shared" si="10"/>
        <v>33</v>
      </c>
      <c r="K18" t="b">
        <f t="shared" si="11"/>
        <v>0</v>
      </c>
      <c r="L18">
        <f t="shared" si="14"/>
        <v>163.5</v>
      </c>
      <c r="M18">
        <f t="shared" si="15"/>
        <v>39.272666666666666</v>
      </c>
      <c r="N18">
        <f t="shared" si="12"/>
        <v>71500</v>
      </c>
      <c r="O18">
        <f t="shared" si="13"/>
        <v>99000</v>
      </c>
      <c r="P18" t="b">
        <f t="shared" si="1"/>
        <v>1</v>
      </c>
      <c r="AB18" s="8">
        <f t="shared" si="2"/>
        <v>0</v>
      </c>
      <c r="AC18" s="8">
        <f t="shared" si="3"/>
        <v>8</v>
      </c>
      <c r="AD18" s="8">
        <f t="shared" si="4"/>
        <v>35</v>
      </c>
      <c r="AE18" s="8">
        <f t="shared" si="5"/>
        <v>19</v>
      </c>
      <c r="AF18" s="8">
        <f t="shared" si="6"/>
        <v>10</v>
      </c>
      <c r="AG18" s="8">
        <f t="shared" si="7"/>
        <v>5</v>
      </c>
      <c r="AH18" s="8">
        <f t="shared" si="8"/>
        <v>36</v>
      </c>
    </row>
    <row r="19" spans="1:34">
      <c r="A19">
        <v>18</v>
      </c>
      <c r="B19" s="1">
        <v>44443</v>
      </c>
      <c r="C19" s="3">
        <v>0.48564814814814811</v>
      </c>
      <c r="D19" s="1">
        <v>44443</v>
      </c>
      <c r="E19" s="3">
        <v>0.53831018518518514</v>
      </c>
      <c r="F19" s="9">
        <f t="shared" si="0"/>
        <v>0</v>
      </c>
      <c r="G19">
        <v>22</v>
      </c>
      <c r="H19">
        <v>5</v>
      </c>
      <c r="I19" s="2">
        <f t="shared" si="9"/>
        <v>75.83</v>
      </c>
      <c r="J19">
        <f t="shared" si="10"/>
        <v>37</v>
      </c>
      <c r="K19" t="b">
        <f t="shared" si="11"/>
        <v>0</v>
      </c>
      <c r="L19">
        <f t="shared" si="14"/>
        <v>166.11</v>
      </c>
      <c r="M19">
        <f t="shared" si="15"/>
        <v>40.536499999999997</v>
      </c>
      <c r="N19">
        <f t="shared" si="12"/>
        <v>110000</v>
      </c>
      <c r="O19">
        <f t="shared" si="13"/>
        <v>30000</v>
      </c>
      <c r="P19" t="b">
        <f t="shared" si="1"/>
        <v>0</v>
      </c>
      <c r="AB19" s="8">
        <f t="shared" si="2"/>
        <v>0</v>
      </c>
      <c r="AC19" s="8">
        <f t="shared" si="3"/>
        <v>11</v>
      </c>
      <c r="AD19" s="8">
        <f t="shared" si="4"/>
        <v>39</v>
      </c>
      <c r="AE19" s="8">
        <f t="shared" si="5"/>
        <v>20</v>
      </c>
      <c r="AF19" s="8">
        <f t="shared" si="6"/>
        <v>12</v>
      </c>
      <c r="AG19" s="8">
        <f t="shared" si="7"/>
        <v>55</v>
      </c>
      <c r="AH19" s="8">
        <f t="shared" si="8"/>
        <v>10</v>
      </c>
    </row>
    <row r="20" spans="1:34">
      <c r="A20">
        <v>19</v>
      </c>
      <c r="B20" s="1">
        <v>44443</v>
      </c>
      <c r="C20" s="3">
        <v>0.70219907407407411</v>
      </c>
      <c r="D20" s="1">
        <v>44443</v>
      </c>
      <c r="E20" s="3">
        <v>0.7736574074074074</v>
      </c>
      <c r="F20" s="9">
        <f t="shared" si="0"/>
        <v>0</v>
      </c>
      <c r="G20">
        <v>8</v>
      </c>
      <c r="H20">
        <v>23</v>
      </c>
      <c r="I20" s="2">
        <f t="shared" si="9"/>
        <v>102.9</v>
      </c>
      <c r="J20">
        <f t="shared" si="10"/>
        <v>40</v>
      </c>
      <c r="K20" t="b">
        <f t="shared" si="11"/>
        <v>0</v>
      </c>
      <c r="L20">
        <f t="shared" si="14"/>
        <v>178.73000000000002</v>
      </c>
      <c r="M20">
        <f t="shared" si="15"/>
        <v>42.2515</v>
      </c>
      <c r="N20">
        <f t="shared" si="12"/>
        <v>48000</v>
      </c>
      <c r="O20">
        <f t="shared" si="13"/>
        <v>115000</v>
      </c>
      <c r="P20" t="b">
        <f t="shared" si="1"/>
        <v>1</v>
      </c>
      <c r="AB20" s="8">
        <f t="shared" si="2"/>
        <v>0</v>
      </c>
      <c r="AC20" s="8">
        <f t="shared" si="3"/>
        <v>16</v>
      </c>
      <c r="AD20" s="8">
        <f t="shared" si="4"/>
        <v>51</v>
      </c>
      <c r="AE20" s="8">
        <f t="shared" si="5"/>
        <v>10</v>
      </c>
      <c r="AF20" s="8">
        <f t="shared" si="6"/>
        <v>18</v>
      </c>
      <c r="AG20" s="8">
        <f t="shared" si="7"/>
        <v>34</v>
      </c>
      <c r="AH20" s="8">
        <f t="shared" si="8"/>
        <v>4</v>
      </c>
    </row>
    <row r="21" spans="1:34">
      <c r="A21">
        <v>20</v>
      </c>
      <c r="B21" s="1">
        <v>44443</v>
      </c>
      <c r="C21" s="3">
        <v>0.80978009259259265</v>
      </c>
      <c r="D21" s="1">
        <v>44443</v>
      </c>
      <c r="E21" s="3">
        <v>0.96615740740740741</v>
      </c>
      <c r="F21" s="9">
        <f t="shared" si="0"/>
        <v>0</v>
      </c>
      <c r="G21">
        <v>11</v>
      </c>
      <c r="H21">
        <v>14</v>
      </c>
      <c r="I21" s="2">
        <f t="shared" si="9"/>
        <v>225.18</v>
      </c>
      <c r="J21">
        <f t="shared" si="10"/>
        <v>28</v>
      </c>
      <c r="K21" t="b">
        <f t="shared" si="11"/>
        <v>0</v>
      </c>
      <c r="L21">
        <f t="shared" si="14"/>
        <v>328.08000000000004</v>
      </c>
      <c r="M21">
        <f t="shared" si="15"/>
        <v>46.0045</v>
      </c>
      <c r="N21">
        <f t="shared" si="12"/>
        <v>60500</v>
      </c>
      <c r="O21">
        <f t="shared" si="13"/>
        <v>77000</v>
      </c>
      <c r="P21" t="b">
        <f t="shared" si="1"/>
        <v>1</v>
      </c>
      <c r="AB21" s="8">
        <f t="shared" si="2"/>
        <v>0</v>
      </c>
      <c r="AC21" s="8">
        <f t="shared" si="3"/>
        <v>19</v>
      </c>
      <c r="AD21" s="8">
        <f t="shared" si="4"/>
        <v>26</v>
      </c>
      <c r="AE21" s="8">
        <f t="shared" si="5"/>
        <v>5</v>
      </c>
      <c r="AF21" s="8">
        <f t="shared" si="6"/>
        <v>23</v>
      </c>
      <c r="AG21" s="8">
        <f t="shared" si="7"/>
        <v>11</v>
      </c>
      <c r="AH21" s="8">
        <f t="shared" si="8"/>
        <v>16</v>
      </c>
    </row>
    <row r="22" spans="1:34">
      <c r="A22">
        <v>21</v>
      </c>
      <c r="B22" s="1">
        <v>44444</v>
      </c>
      <c r="C22" s="3">
        <v>0.3027083333333333</v>
      </c>
      <c r="D22" s="1">
        <v>44444</v>
      </c>
      <c r="E22" s="3">
        <v>0.3762152777777778</v>
      </c>
      <c r="F22" s="9">
        <f t="shared" si="0"/>
        <v>0</v>
      </c>
      <c r="G22">
        <v>17</v>
      </c>
      <c r="H22">
        <v>23</v>
      </c>
      <c r="I22" s="2">
        <f t="shared" si="9"/>
        <v>105.85</v>
      </c>
      <c r="J22">
        <f t="shared" si="10"/>
        <v>31</v>
      </c>
      <c r="K22" t="b">
        <f t="shared" si="11"/>
        <v>0</v>
      </c>
      <c r="L22">
        <f t="shared" si="14"/>
        <v>105.85</v>
      </c>
      <c r="M22">
        <f t="shared" si="15"/>
        <v>47.768666666666668</v>
      </c>
      <c r="N22">
        <f t="shared" si="12"/>
        <v>93500</v>
      </c>
      <c r="O22">
        <f t="shared" si="13"/>
        <v>115000</v>
      </c>
      <c r="P22" t="b">
        <f t="shared" si="1"/>
        <v>1</v>
      </c>
      <c r="AB22" s="8">
        <f t="shared" si="2"/>
        <v>0</v>
      </c>
      <c r="AC22" s="8">
        <f t="shared" si="3"/>
        <v>7</v>
      </c>
      <c r="AD22" s="8">
        <f t="shared" si="4"/>
        <v>15</v>
      </c>
      <c r="AE22" s="8">
        <f t="shared" si="5"/>
        <v>54</v>
      </c>
      <c r="AF22" s="8">
        <f t="shared" si="6"/>
        <v>9</v>
      </c>
      <c r="AG22" s="8">
        <f t="shared" si="7"/>
        <v>1</v>
      </c>
      <c r="AH22" s="8">
        <f t="shared" si="8"/>
        <v>45</v>
      </c>
    </row>
    <row r="23" spans="1:34">
      <c r="A23">
        <v>22</v>
      </c>
      <c r="B23" s="1">
        <v>44444</v>
      </c>
      <c r="C23" s="3">
        <v>0.43002314814814818</v>
      </c>
      <c r="D23" s="1">
        <v>44444</v>
      </c>
      <c r="E23" s="3">
        <v>0.51140046296296293</v>
      </c>
      <c r="F23" s="9">
        <f t="shared" si="0"/>
        <v>0</v>
      </c>
      <c r="G23">
        <v>15</v>
      </c>
      <c r="H23">
        <v>11</v>
      </c>
      <c r="I23" s="2">
        <f t="shared" si="9"/>
        <v>117.18</v>
      </c>
      <c r="J23">
        <f t="shared" si="10"/>
        <v>23</v>
      </c>
      <c r="K23" t="b">
        <f t="shared" si="11"/>
        <v>0</v>
      </c>
      <c r="L23">
        <f t="shared" si="14"/>
        <v>223.03</v>
      </c>
      <c r="M23">
        <f t="shared" si="15"/>
        <v>49.721666666666671</v>
      </c>
      <c r="N23">
        <f t="shared" si="12"/>
        <v>82500</v>
      </c>
      <c r="O23">
        <f t="shared" si="13"/>
        <v>60500</v>
      </c>
      <c r="P23" t="b">
        <f t="shared" si="1"/>
        <v>0</v>
      </c>
      <c r="AB23" s="8">
        <f t="shared" si="2"/>
        <v>0</v>
      </c>
      <c r="AC23" s="8">
        <f t="shared" si="3"/>
        <v>10</v>
      </c>
      <c r="AD23" s="8">
        <f t="shared" si="4"/>
        <v>19</v>
      </c>
      <c r="AE23" s="8">
        <f t="shared" si="5"/>
        <v>14</v>
      </c>
      <c r="AF23" s="8">
        <f t="shared" si="6"/>
        <v>12</v>
      </c>
      <c r="AG23" s="8">
        <f t="shared" si="7"/>
        <v>16</v>
      </c>
      <c r="AH23" s="8">
        <f t="shared" si="8"/>
        <v>25</v>
      </c>
    </row>
    <row r="24" spans="1:34">
      <c r="A24">
        <v>23</v>
      </c>
      <c r="B24" s="1">
        <v>44444</v>
      </c>
      <c r="C24" s="3">
        <v>0.55909722222222225</v>
      </c>
      <c r="D24" s="1">
        <v>44444</v>
      </c>
      <c r="E24" s="3">
        <v>0.64327546296296301</v>
      </c>
      <c r="F24" s="9">
        <f t="shared" si="0"/>
        <v>0</v>
      </c>
      <c r="G24">
        <v>19</v>
      </c>
      <c r="H24">
        <v>21</v>
      </c>
      <c r="I24" s="2">
        <f t="shared" si="9"/>
        <v>121.22</v>
      </c>
      <c r="J24">
        <f t="shared" si="10"/>
        <v>31</v>
      </c>
      <c r="K24" t="b">
        <f t="shared" si="11"/>
        <v>0</v>
      </c>
      <c r="L24">
        <f t="shared" si="14"/>
        <v>238.4</v>
      </c>
      <c r="M24">
        <f t="shared" si="15"/>
        <v>51.742000000000004</v>
      </c>
      <c r="N24">
        <f t="shared" si="12"/>
        <v>104500</v>
      </c>
      <c r="O24">
        <f t="shared" si="13"/>
        <v>105000</v>
      </c>
      <c r="P24" t="b">
        <f t="shared" si="1"/>
        <v>1</v>
      </c>
      <c r="AB24" s="8">
        <f t="shared" si="2"/>
        <v>0</v>
      </c>
      <c r="AC24" s="8">
        <f t="shared" si="3"/>
        <v>13</v>
      </c>
      <c r="AD24" s="8">
        <f t="shared" si="4"/>
        <v>25</v>
      </c>
      <c r="AE24" s="8">
        <f t="shared" si="5"/>
        <v>6</v>
      </c>
      <c r="AF24" s="8">
        <f t="shared" si="6"/>
        <v>15</v>
      </c>
      <c r="AG24" s="8">
        <f t="shared" si="7"/>
        <v>26</v>
      </c>
      <c r="AH24" s="8">
        <f t="shared" si="8"/>
        <v>19</v>
      </c>
    </row>
    <row r="25" spans="1:34">
      <c r="A25">
        <v>24</v>
      </c>
      <c r="B25" s="1">
        <v>44444</v>
      </c>
      <c r="C25" s="3">
        <v>0.69188657407407417</v>
      </c>
      <c r="D25" s="1">
        <v>44444</v>
      </c>
      <c r="E25" s="3">
        <v>0.73365740740740737</v>
      </c>
      <c r="F25" s="9">
        <f t="shared" si="0"/>
        <v>0</v>
      </c>
      <c r="G25">
        <v>11</v>
      </c>
      <c r="H25">
        <v>9</v>
      </c>
      <c r="I25" s="2">
        <f t="shared" si="9"/>
        <v>60.15</v>
      </c>
      <c r="J25">
        <f t="shared" si="10"/>
        <v>21</v>
      </c>
      <c r="K25" t="b">
        <f t="shared" si="11"/>
        <v>0</v>
      </c>
      <c r="L25">
        <f t="shared" si="14"/>
        <v>181.37</v>
      </c>
      <c r="M25">
        <f t="shared" si="15"/>
        <v>52.744500000000002</v>
      </c>
      <c r="N25">
        <f t="shared" si="12"/>
        <v>60500</v>
      </c>
      <c r="O25">
        <f t="shared" si="13"/>
        <v>54000</v>
      </c>
      <c r="P25" t="b">
        <f t="shared" si="1"/>
        <v>0</v>
      </c>
      <c r="AB25" s="8">
        <f t="shared" si="2"/>
        <v>0</v>
      </c>
      <c r="AC25" s="8">
        <f t="shared" si="3"/>
        <v>16</v>
      </c>
      <c r="AD25" s="8">
        <f t="shared" si="4"/>
        <v>36</v>
      </c>
      <c r="AE25" s="8">
        <f t="shared" si="5"/>
        <v>19</v>
      </c>
      <c r="AF25" s="8">
        <f t="shared" si="6"/>
        <v>17</v>
      </c>
      <c r="AG25" s="8">
        <f t="shared" si="7"/>
        <v>36</v>
      </c>
      <c r="AH25" s="8">
        <f t="shared" si="8"/>
        <v>28</v>
      </c>
    </row>
    <row r="26" spans="1:34">
      <c r="A26">
        <v>25</v>
      </c>
      <c r="B26" s="1">
        <v>44444</v>
      </c>
      <c r="C26" s="3">
        <v>0.77118055555555554</v>
      </c>
      <c r="D26" s="1">
        <v>44444</v>
      </c>
      <c r="E26" s="3">
        <v>0.82657407407407402</v>
      </c>
      <c r="F26" s="9">
        <f t="shared" si="0"/>
        <v>0</v>
      </c>
      <c r="G26">
        <v>15</v>
      </c>
      <c r="H26">
        <v>11</v>
      </c>
      <c r="I26" s="2">
        <f t="shared" si="9"/>
        <v>79.77</v>
      </c>
      <c r="J26">
        <f t="shared" si="10"/>
        <v>27</v>
      </c>
      <c r="K26" t="b">
        <f t="shared" si="11"/>
        <v>0</v>
      </c>
      <c r="L26">
        <f t="shared" si="14"/>
        <v>139.91999999999999</v>
      </c>
      <c r="M26">
        <f t="shared" si="15"/>
        <v>54.074000000000005</v>
      </c>
      <c r="N26">
        <f t="shared" si="12"/>
        <v>82500</v>
      </c>
      <c r="O26">
        <f t="shared" si="13"/>
        <v>60500</v>
      </c>
      <c r="P26" t="b">
        <f t="shared" si="1"/>
        <v>0</v>
      </c>
      <c r="AB26" s="8">
        <f t="shared" si="2"/>
        <v>0</v>
      </c>
      <c r="AC26" s="8">
        <f t="shared" si="3"/>
        <v>18</v>
      </c>
      <c r="AD26" s="8">
        <f t="shared" si="4"/>
        <v>30</v>
      </c>
      <c r="AE26" s="8">
        <f t="shared" si="5"/>
        <v>30</v>
      </c>
      <c r="AF26" s="8">
        <f t="shared" si="6"/>
        <v>19</v>
      </c>
      <c r="AG26" s="8">
        <f t="shared" si="7"/>
        <v>50</v>
      </c>
      <c r="AH26" s="8">
        <f t="shared" si="8"/>
        <v>16</v>
      </c>
    </row>
    <row r="27" spans="1:34">
      <c r="A27">
        <v>26</v>
      </c>
      <c r="B27" s="1">
        <v>44444</v>
      </c>
      <c r="C27" s="3">
        <v>0.875</v>
      </c>
      <c r="D27" s="1">
        <v>44445</v>
      </c>
      <c r="E27" s="3">
        <v>1.3495370370370371E-2</v>
      </c>
      <c r="F27" s="9">
        <f t="shared" si="0"/>
        <v>21.31</v>
      </c>
      <c r="G27">
        <v>15</v>
      </c>
      <c r="H27">
        <v>17</v>
      </c>
      <c r="I27" s="2">
        <f t="shared" si="9"/>
        <v>199.43</v>
      </c>
      <c r="J27">
        <f t="shared" si="10"/>
        <v>31</v>
      </c>
      <c r="K27" t="b">
        <f t="shared" si="11"/>
        <v>0</v>
      </c>
      <c r="L27">
        <f t="shared" si="14"/>
        <v>257.89</v>
      </c>
      <c r="M27">
        <f t="shared" si="15"/>
        <v>57.397833333333338</v>
      </c>
      <c r="N27">
        <f t="shared" si="12"/>
        <v>82500</v>
      </c>
      <c r="O27">
        <f t="shared" si="13"/>
        <v>93500</v>
      </c>
      <c r="P27" t="b">
        <f t="shared" si="1"/>
        <v>1</v>
      </c>
      <c r="AB27" s="8">
        <f t="shared" si="2"/>
        <v>1</v>
      </c>
      <c r="AC27" s="8">
        <f t="shared" si="3"/>
        <v>21</v>
      </c>
      <c r="AD27" s="8">
        <f t="shared" si="4"/>
        <v>0</v>
      </c>
      <c r="AE27" s="8">
        <f t="shared" si="5"/>
        <v>0</v>
      </c>
      <c r="AF27" s="8">
        <f t="shared" si="6"/>
        <v>24</v>
      </c>
      <c r="AG27" s="8">
        <f t="shared" si="7"/>
        <v>19</v>
      </c>
      <c r="AH27" s="8">
        <f t="shared" si="8"/>
        <v>26</v>
      </c>
    </row>
    <row r="28" spans="1:34">
      <c r="A28">
        <v>27</v>
      </c>
      <c r="B28" s="1">
        <v>44445</v>
      </c>
      <c r="C28" s="3">
        <v>0.2171990740740741</v>
      </c>
      <c r="D28" s="1">
        <v>44445</v>
      </c>
      <c r="E28" s="3">
        <v>0.2976388888888889</v>
      </c>
      <c r="F28" s="9">
        <f t="shared" si="0"/>
        <v>0</v>
      </c>
      <c r="G28">
        <v>9</v>
      </c>
      <c r="H28">
        <v>6</v>
      </c>
      <c r="I28" s="2">
        <f t="shared" si="9"/>
        <v>115.83</v>
      </c>
      <c r="J28">
        <f t="shared" si="10"/>
        <v>23</v>
      </c>
      <c r="K28" t="b">
        <f t="shared" si="11"/>
        <v>0</v>
      </c>
      <c r="L28">
        <f t="shared" si="14"/>
        <v>137.13999999999999</v>
      </c>
      <c r="M28">
        <f t="shared" si="15"/>
        <v>59.32833333333334</v>
      </c>
      <c r="N28">
        <f t="shared" si="12"/>
        <v>54000</v>
      </c>
      <c r="O28">
        <f t="shared" si="13"/>
        <v>36000</v>
      </c>
      <c r="P28" t="b">
        <f t="shared" si="1"/>
        <v>0</v>
      </c>
      <c r="AB28" s="8">
        <f t="shared" si="2"/>
        <v>0</v>
      </c>
      <c r="AC28" s="8">
        <f t="shared" si="3"/>
        <v>5</v>
      </c>
      <c r="AD28" s="8">
        <f t="shared" si="4"/>
        <v>12</v>
      </c>
      <c r="AE28" s="8">
        <f t="shared" si="5"/>
        <v>46</v>
      </c>
      <c r="AF28" s="8">
        <f t="shared" si="6"/>
        <v>7</v>
      </c>
      <c r="AG28" s="8">
        <f t="shared" si="7"/>
        <v>8</v>
      </c>
      <c r="AH28" s="8">
        <f t="shared" si="8"/>
        <v>36</v>
      </c>
    </row>
    <row r="29" spans="1:34">
      <c r="A29">
        <v>28</v>
      </c>
      <c r="B29" s="1">
        <v>44445</v>
      </c>
      <c r="C29" s="3">
        <v>0.38305555555555554</v>
      </c>
      <c r="D29" s="1">
        <v>44445</v>
      </c>
      <c r="E29" s="3">
        <v>0.52521990740740743</v>
      </c>
      <c r="F29" s="9">
        <f t="shared" si="0"/>
        <v>0</v>
      </c>
      <c r="G29">
        <v>14</v>
      </c>
      <c r="H29">
        <v>22</v>
      </c>
      <c r="I29" s="2">
        <f t="shared" si="9"/>
        <v>204.72</v>
      </c>
      <c r="J29">
        <f t="shared" si="10"/>
        <v>31</v>
      </c>
      <c r="K29" t="b">
        <f t="shared" si="11"/>
        <v>0</v>
      </c>
      <c r="L29">
        <f t="shared" si="14"/>
        <v>320.55</v>
      </c>
      <c r="M29">
        <f t="shared" si="15"/>
        <v>62.740333333333339</v>
      </c>
      <c r="N29">
        <f t="shared" si="12"/>
        <v>77000</v>
      </c>
      <c r="O29">
        <f t="shared" si="13"/>
        <v>110000</v>
      </c>
      <c r="P29" t="b">
        <f t="shared" si="1"/>
        <v>1</v>
      </c>
      <c r="AB29" s="8">
        <f t="shared" si="2"/>
        <v>0</v>
      </c>
      <c r="AC29" s="8">
        <f t="shared" si="3"/>
        <v>9</v>
      </c>
      <c r="AD29" s="8">
        <f t="shared" si="4"/>
        <v>11</v>
      </c>
      <c r="AE29" s="8">
        <f t="shared" si="5"/>
        <v>36</v>
      </c>
      <c r="AF29" s="8">
        <f t="shared" si="6"/>
        <v>12</v>
      </c>
      <c r="AG29" s="8">
        <f t="shared" si="7"/>
        <v>36</v>
      </c>
      <c r="AH29" s="8">
        <f t="shared" si="8"/>
        <v>19</v>
      </c>
    </row>
    <row r="30" spans="1:34">
      <c r="A30">
        <v>29</v>
      </c>
      <c r="B30" s="1">
        <v>44445</v>
      </c>
      <c r="C30" s="3">
        <v>0.55920138888888882</v>
      </c>
      <c r="D30" s="1">
        <v>44445</v>
      </c>
      <c r="E30" s="3">
        <v>0.62586805555555558</v>
      </c>
      <c r="F30" s="9">
        <f t="shared" si="0"/>
        <v>0</v>
      </c>
      <c r="G30">
        <v>14</v>
      </c>
      <c r="H30">
        <v>3</v>
      </c>
      <c r="I30" s="2">
        <f t="shared" si="9"/>
        <v>96</v>
      </c>
      <c r="J30">
        <f t="shared" si="10"/>
        <v>23</v>
      </c>
      <c r="K30" t="b">
        <f t="shared" si="11"/>
        <v>0</v>
      </c>
      <c r="L30">
        <f t="shared" si="14"/>
        <v>300.72000000000003</v>
      </c>
      <c r="M30">
        <f t="shared" si="15"/>
        <v>64.340333333333334</v>
      </c>
      <c r="N30">
        <f t="shared" si="12"/>
        <v>77000</v>
      </c>
      <c r="O30">
        <f t="shared" si="13"/>
        <v>18000</v>
      </c>
      <c r="P30" t="b">
        <f t="shared" si="1"/>
        <v>0</v>
      </c>
      <c r="AB30" s="8">
        <f t="shared" si="2"/>
        <v>0</v>
      </c>
      <c r="AC30" s="8">
        <f t="shared" si="3"/>
        <v>13</v>
      </c>
      <c r="AD30" s="8">
        <f t="shared" si="4"/>
        <v>25</v>
      </c>
      <c r="AE30" s="8">
        <f t="shared" si="5"/>
        <v>15</v>
      </c>
      <c r="AF30" s="8">
        <f t="shared" si="6"/>
        <v>15</v>
      </c>
      <c r="AG30" s="8">
        <f t="shared" si="7"/>
        <v>1</v>
      </c>
      <c r="AH30" s="8">
        <f t="shared" si="8"/>
        <v>15</v>
      </c>
    </row>
    <row r="31" spans="1:34">
      <c r="A31">
        <v>30</v>
      </c>
      <c r="B31" s="1">
        <v>44445</v>
      </c>
      <c r="C31" s="3">
        <v>0.7160185185185185</v>
      </c>
      <c r="D31" s="1">
        <v>44445</v>
      </c>
      <c r="E31" s="3">
        <v>0.7631944444444444</v>
      </c>
      <c r="F31" s="9">
        <f t="shared" si="0"/>
        <v>0</v>
      </c>
      <c r="G31">
        <v>18</v>
      </c>
      <c r="H31">
        <v>14</v>
      </c>
      <c r="I31" s="2">
        <f t="shared" si="9"/>
        <v>67.930000000000007</v>
      </c>
      <c r="J31">
        <f t="shared" si="10"/>
        <v>38</v>
      </c>
      <c r="K31" t="b">
        <f t="shared" si="11"/>
        <v>0</v>
      </c>
      <c r="L31">
        <f t="shared" si="14"/>
        <v>163.93</v>
      </c>
      <c r="M31">
        <f t="shared" si="15"/>
        <v>65.472499999999997</v>
      </c>
      <c r="N31">
        <f t="shared" si="12"/>
        <v>99000</v>
      </c>
      <c r="O31">
        <f t="shared" si="13"/>
        <v>77000</v>
      </c>
      <c r="P31" t="b">
        <f t="shared" si="1"/>
        <v>0</v>
      </c>
      <c r="AB31" s="8">
        <f t="shared" si="2"/>
        <v>0</v>
      </c>
      <c r="AC31" s="8">
        <f t="shared" si="3"/>
        <v>17</v>
      </c>
      <c r="AD31" s="8">
        <f t="shared" si="4"/>
        <v>11</v>
      </c>
      <c r="AE31" s="8">
        <f t="shared" si="5"/>
        <v>4</v>
      </c>
      <c r="AF31" s="8">
        <f t="shared" si="6"/>
        <v>18</v>
      </c>
      <c r="AG31" s="8">
        <f t="shared" si="7"/>
        <v>19</v>
      </c>
      <c r="AH31" s="8">
        <f t="shared" si="8"/>
        <v>0</v>
      </c>
    </row>
    <row r="32" spans="1:34">
      <c r="A32">
        <v>31</v>
      </c>
      <c r="B32" s="1">
        <v>44445</v>
      </c>
      <c r="C32" s="3">
        <v>0.82097222222222221</v>
      </c>
      <c r="D32" s="1">
        <v>44445</v>
      </c>
      <c r="E32" s="3">
        <v>0.89042824074074067</v>
      </c>
      <c r="F32" s="9">
        <f t="shared" si="0"/>
        <v>0</v>
      </c>
      <c r="G32">
        <v>16</v>
      </c>
      <c r="H32">
        <v>21</v>
      </c>
      <c r="I32" s="2">
        <f t="shared" si="9"/>
        <v>100.02</v>
      </c>
      <c r="J32">
        <f t="shared" si="10"/>
        <v>40</v>
      </c>
      <c r="K32" t="b">
        <f t="shared" si="11"/>
        <v>0</v>
      </c>
      <c r="L32">
        <f t="shared" si="14"/>
        <v>167.95</v>
      </c>
      <c r="M32">
        <f t="shared" si="15"/>
        <v>67.139499999999998</v>
      </c>
      <c r="N32">
        <f t="shared" si="12"/>
        <v>88000</v>
      </c>
      <c r="O32">
        <f t="shared" si="13"/>
        <v>105000</v>
      </c>
      <c r="P32" t="b">
        <f t="shared" si="1"/>
        <v>1</v>
      </c>
      <c r="AB32" s="8">
        <f t="shared" si="2"/>
        <v>0</v>
      </c>
      <c r="AC32" s="8">
        <f t="shared" si="3"/>
        <v>19</v>
      </c>
      <c r="AD32" s="8">
        <f t="shared" si="4"/>
        <v>42</v>
      </c>
      <c r="AE32" s="8">
        <f t="shared" si="5"/>
        <v>12</v>
      </c>
      <c r="AF32" s="8">
        <f t="shared" si="6"/>
        <v>21</v>
      </c>
      <c r="AG32" s="8">
        <f t="shared" si="7"/>
        <v>22</v>
      </c>
      <c r="AH32" s="8">
        <f t="shared" si="8"/>
        <v>13</v>
      </c>
    </row>
    <row r="33" spans="1:34">
      <c r="A33">
        <v>32</v>
      </c>
      <c r="B33" s="1">
        <v>44446</v>
      </c>
      <c r="C33" s="3">
        <v>0.32383101851851853</v>
      </c>
      <c r="D33" s="1">
        <v>44446</v>
      </c>
      <c r="E33" s="3">
        <v>0.40016203703703707</v>
      </c>
      <c r="F33" s="9">
        <f t="shared" si="0"/>
        <v>0</v>
      </c>
      <c r="G33">
        <v>15</v>
      </c>
      <c r="H33">
        <v>14</v>
      </c>
      <c r="I33" s="2">
        <f t="shared" si="9"/>
        <v>109.92</v>
      </c>
      <c r="J33">
        <f t="shared" si="10"/>
        <v>34</v>
      </c>
      <c r="K33" t="b">
        <f t="shared" si="11"/>
        <v>0</v>
      </c>
      <c r="L33">
        <f t="shared" si="14"/>
        <v>109.92</v>
      </c>
      <c r="M33">
        <f t="shared" si="15"/>
        <v>68.971499999999992</v>
      </c>
      <c r="N33">
        <f t="shared" si="12"/>
        <v>82500</v>
      </c>
      <c r="O33">
        <f t="shared" si="13"/>
        <v>77000</v>
      </c>
      <c r="P33" t="b">
        <f t="shared" si="1"/>
        <v>0</v>
      </c>
      <c r="AB33" s="8">
        <f t="shared" si="2"/>
        <v>0</v>
      </c>
      <c r="AC33" s="8">
        <f t="shared" si="3"/>
        <v>7</v>
      </c>
      <c r="AD33" s="8">
        <f t="shared" si="4"/>
        <v>46</v>
      </c>
      <c r="AE33" s="8">
        <f t="shared" si="5"/>
        <v>19</v>
      </c>
      <c r="AF33" s="8">
        <f t="shared" si="6"/>
        <v>9</v>
      </c>
      <c r="AG33" s="8">
        <f t="shared" si="7"/>
        <v>36</v>
      </c>
      <c r="AH33" s="8">
        <f t="shared" si="8"/>
        <v>14</v>
      </c>
    </row>
    <row r="34" spans="1:34">
      <c r="A34">
        <v>33</v>
      </c>
      <c r="B34" s="1">
        <v>44446</v>
      </c>
      <c r="C34" s="3">
        <v>0.46467592592592594</v>
      </c>
      <c r="D34" s="1">
        <v>44446</v>
      </c>
      <c r="E34" s="3">
        <v>0.52171296296296299</v>
      </c>
      <c r="F34" s="9">
        <f t="shared" ref="F34:F65" si="16">IF(AB34&lt;&gt;0,ROUND(HOUR(E34-Q$2)*60+MINUTE(E34-Q$2)+IF(SECOND(E34-Q$2)&lt;&gt;0,60/SECOND(E34-Q$2),0),2),0)</f>
        <v>0</v>
      </c>
      <c r="G34">
        <v>12</v>
      </c>
      <c r="H34">
        <v>23</v>
      </c>
      <c r="I34" s="2">
        <f t="shared" si="9"/>
        <v>82.13</v>
      </c>
      <c r="J34">
        <f t="shared" si="10"/>
        <v>32</v>
      </c>
      <c r="K34" t="b">
        <f t="shared" si="11"/>
        <v>0</v>
      </c>
      <c r="L34">
        <f t="shared" si="14"/>
        <v>192.05</v>
      </c>
      <c r="M34">
        <f t="shared" si="15"/>
        <v>70.340333333333319</v>
      </c>
      <c r="N34">
        <f t="shared" si="12"/>
        <v>66000</v>
      </c>
      <c r="O34">
        <f t="shared" si="13"/>
        <v>115000</v>
      </c>
      <c r="P34" t="b">
        <f t="shared" ref="P34:P65" si="17">IF(O34&gt;N34,TRUE,FALSE)</f>
        <v>1</v>
      </c>
      <c r="AB34" s="8">
        <f t="shared" ref="AB34:AB65" si="18">D34-B34</f>
        <v>0</v>
      </c>
      <c r="AC34" s="8">
        <f t="shared" ref="AC34:AC65" si="19">HOUR(C34)</f>
        <v>11</v>
      </c>
      <c r="AD34" s="8">
        <f t="shared" ref="AD34:AD65" si="20">MINUTE(C34)</f>
        <v>9</v>
      </c>
      <c r="AE34" s="8">
        <f t="shared" ref="AE34:AE65" si="21">SECOND(C34)</f>
        <v>8</v>
      </c>
      <c r="AF34" s="8">
        <f t="shared" ref="AF34:AF65" si="22">IF(AB34&gt;0,HOUR(E34)+24,HOUR(E34))</f>
        <v>12</v>
      </c>
      <c r="AG34" s="8">
        <f t="shared" ref="AG34:AG65" si="23">MINUTE(E34)</f>
        <v>31</v>
      </c>
      <c r="AH34" s="8">
        <f t="shared" ref="AH34:AH65" si="24">SECOND(E34)</f>
        <v>16</v>
      </c>
    </row>
    <row r="35" spans="1:34">
      <c r="A35">
        <v>34</v>
      </c>
      <c r="B35" s="1">
        <v>44446</v>
      </c>
      <c r="C35" s="3">
        <v>0.57347222222222227</v>
      </c>
      <c r="D35" s="1">
        <v>44446</v>
      </c>
      <c r="E35" s="3">
        <v>0.64879629629629632</v>
      </c>
      <c r="F35" s="9">
        <f t="shared" si="16"/>
        <v>0</v>
      </c>
      <c r="G35">
        <v>17</v>
      </c>
      <c r="H35">
        <v>6</v>
      </c>
      <c r="I35" s="2">
        <f t="shared" si="9"/>
        <v>108.47</v>
      </c>
      <c r="J35">
        <f t="shared" ref="J35:J66" si="25">J34-H34+G35</f>
        <v>26</v>
      </c>
      <c r="K35" t="b">
        <f t="shared" si="11"/>
        <v>0</v>
      </c>
      <c r="L35">
        <f t="shared" si="14"/>
        <v>190.6</v>
      </c>
      <c r="M35">
        <f t="shared" si="15"/>
        <v>72.148166666666654</v>
      </c>
      <c r="N35">
        <f t="shared" si="12"/>
        <v>93500</v>
      </c>
      <c r="O35">
        <f t="shared" ref="O35:O66" si="26">IF(H35&lt;10,H35*6000,IF(H35&lt;20,H35*5500,IF(H35&lt;30,H35*5000,H35*4000)))</f>
        <v>36000</v>
      </c>
      <c r="P35" t="b">
        <f t="shared" si="17"/>
        <v>0</v>
      </c>
      <c r="AB35" s="8">
        <f t="shared" si="18"/>
        <v>0</v>
      </c>
      <c r="AC35" s="8">
        <f t="shared" si="19"/>
        <v>13</v>
      </c>
      <c r="AD35" s="8">
        <f t="shared" si="20"/>
        <v>45</v>
      </c>
      <c r="AE35" s="8">
        <f t="shared" si="21"/>
        <v>48</v>
      </c>
      <c r="AF35" s="8">
        <f t="shared" si="22"/>
        <v>15</v>
      </c>
      <c r="AG35" s="8">
        <f t="shared" si="23"/>
        <v>34</v>
      </c>
      <c r="AH35" s="8">
        <f t="shared" si="24"/>
        <v>16</v>
      </c>
    </row>
    <row r="36" spans="1:34">
      <c r="A36">
        <v>35</v>
      </c>
      <c r="B36" s="1">
        <v>44446</v>
      </c>
      <c r="C36" s="3">
        <v>0.70577546296296301</v>
      </c>
      <c r="D36" s="1">
        <v>44446</v>
      </c>
      <c r="E36" s="3">
        <v>0.7917939814814815</v>
      </c>
      <c r="F36" s="9">
        <f t="shared" si="16"/>
        <v>0</v>
      </c>
      <c r="G36">
        <v>19</v>
      </c>
      <c r="H36">
        <v>16</v>
      </c>
      <c r="I36" s="2">
        <f t="shared" si="9"/>
        <v>123.87</v>
      </c>
      <c r="J36">
        <f t="shared" si="25"/>
        <v>39</v>
      </c>
      <c r="K36" t="b">
        <f t="shared" si="11"/>
        <v>0</v>
      </c>
      <c r="L36">
        <f t="shared" si="14"/>
        <v>232.34</v>
      </c>
      <c r="M36">
        <f t="shared" si="15"/>
        <v>74.212666666666649</v>
      </c>
      <c r="N36">
        <f t="shared" si="12"/>
        <v>104500</v>
      </c>
      <c r="O36">
        <f t="shared" si="26"/>
        <v>88000</v>
      </c>
      <c r="P36" t="b">
        <f t="shared" si="17"/>
        <v>0</v>
      </c>
      <c r="AB36" s="8">
        <f t="shared" si="18"/>
        <v>0</v>
      </c>
      <c r="AC36" s="8">
        <f t="shared" si="19"/>
        <v>16</v>
      </c>
      <c r="AD36" s="8">
        <f t="shared" si="20"/>
        <v>56</v>
      </c>
      <c r="AE36" s="8">
        <f t="shared" si="21"/>
        <v>19</v>
      </c>
      <c r="AF36" s="8">
        <f t="shared" si="22"/>
        <v>19</v>
      </c>
      <c r="AG36" s="8">
        <f t="shared" si="23"/>
        <v>0</v>
      </c>
      <c r="AH36" s="8">
        <f t="shared" si="24"/>
        <v>11</v>
      </c>
    </row>
    <row r="37" spans="1:34">
      <c r="A37">
        <v>36</v>
      </c>
      <c r="B37" s="1">
        <v>44446</v>
      </c>
      <c r="C37" s="3">
        <v>0.84167824074074071</v>
      </c>
      <c r="D37" s="1">
        <v>44446</v>
      </c>
      <c r="E37" s="3">
        <v>0.9406944444444445</v>
      </c>
      <c r="F37" s="9">
        <f t="shared" si="16"/>
        <v>0</v>
      </c>
      <c r="G37">
        <v>11</v>
      </c>
      <c r="H37">
        <v>14</v>
      </c>
      <c r="I37" s="2">
        <f t="shared" si="9"/>
        <v>142.58000000000001</v>
      </c>
      <c r="J37">
        <f t="shared" si="25"/>
        <v>34</v>
      </c>
      <c r="K37" t="b">
        <f t="shared" si="11"/>
        <v>0</v>
      </c>
      <c r="L37">
        <f t="shared" si="14"/>
        <v>266.45000000000005</v>
      </c>
      <c r="M37">
        <f t="shared" si="15"/>
        <v>76.588999999999984</v>
      </c>
      <c r="N37">
        <f t="shared" si="12"/>
        <v>60500</v>
      </c>
      <c r="O37">
        <f t="shared" si="26"/>
        <v>77000</v>
      </c>
      <c r="P37" t="b">
        <f t="shared" si="17"/>
        <v>1</v>
      </c>
      <c r="AB37" s="8">
        <f t="shared" si="18"/>
        <v>0</v>
      </c>
      <c r="AC37" s="8">
        <f t="shared" si="19"/>
        <v>20</v>
      </c>
      <c r="AD37" s="8">
        <f t="shared" si="20"/>
        <v>12</v>
      </c>
      <c r="AE37" s="8">
        <f t="shared" si="21"/>
        <v>1</v>
      </c>
      <c r="AF37" s="8">
        <f t="shared" si="22"/>
        <v>22</v>
      </c>
      <c r="AG37" s="8">
        <f t="shared" si="23"/>
        <v>34</v>
      </c>
      <c r="AH37" s="8">
        <f t="shared" si="24"/>
        <v>36</v>
      </c>
    </row>
    <row r="38" spans="1:34">
      <c r="A38">
        <v>37</v>
      </c>
      <c r="B38" s="1">
        <v>44447</v>
      </c>
      <c r="C38" s="3">
        <v>0.13560185185185183</v>
      </c>
      <c r="D38" s="1">
        <v>44447</v>
      </c>
      <c r="E38" s="3">
        <v>0.26116898148148149</v>
      </c>
      <c r="F38" s="9">
        <f t="shared" si="16"/>
        <v>0</v>
      </c>
      <c r="G38">
        <v>13</v>
      </c>
      <c r="H38">
        <v>22</v>
      </c>
      <c r="I38" s="2">
        <f t="shared" si="9"/>
        <v>180.82</v>
      </c>
      <c r="J38">
        <f t="shared" si="25"/>
        <v>33</v>
      </c>
      <c r="K38" t="b">
        <f t="shared" si="11"/>
        <v>0</v>
      </c>
      <c r="L38">
        <f t="shared" si="14"/>
        <v>180.82</v>
      </c>
      <c r="M38">
        <f t="shared" si="15"/>
        <v>79.60266666666665</v>
      </c>
      <c r="N38">
        <f t="shared" si="12"/>
        <v>71500</v>
      </c>
      <c r="O38">
        <f t="shared" si="26"/>
        <v>110000</v>
      </c>
      <c r="P38" t="b">
        <f t="shared" si="17"/>
        <v>1</v>
      </c>
      <c r="AB38" s="8">
        <f t="shared" si="18"/>
        <v>0</v>
      </c>
      <c r="AC38" s="8">
        <f t="shared" si="19"/>
        <v>3</v>
      </c>
      <c r="AD38" s="8">
        <f t="shared" si="20"/>
        <v>15</v>
      </c>
      <c r="AE38" s="8">
        <f t="shared" si="21"/>
        <v>16</v>
      </c>
      <c r="AF38" s="8">
        <f t="shared" si="22"/>
        <v>6</v>
      </c>
      <c r="AG38" s="8">
        <f t="shared" si="23"/>
        <v>16</v>
      </c>
      <c r="AH38" s="8">
        <f t="shared" si="24"/>
        <v>5</v>
      </c>
    </row>
    <row r="39" spans="1:34">
      <c r="A39">
        <v>38</v>
      </c>
      <c r="B39" s="1">
        <v>44447</v>
      </c>
      <c r="C39" s="3">
        <v>0.32587962962962963</v>
      </c>
      <c r="D39" s="1">
        <v>44447</v>
      </c>
      <c r="E39" s="3">
        <v>0.39796296296296302</v>
      </c>
      <c r="F39" s="9">
        <f t="shared" si="16"/>
        <v>0</v>
      </c>
      <c r="G39">
        <v>11</v>
      </c>
      <c r="H39">
        <v>4</v>
      </c>
      <c r="I39" s="2">
        <f t="shared" si="9"/>
        <v>103.8</v>
      </c>
      <c r="J39">
        <f t="shared" si="25"/>
        <v>22</v>
      </c>
      <c r="K39" t="b">
        <f t="shared" si="11"/>
        <v>0</v>
      </c>
      <c r="L39">
        <f t="shared" si="14"/>
        <v>284.62</v>
      </c>
      <c r="M39">
        <f t="shared" si="15"/>
        <v>81.332666666666654</v>
      </c>
      <c r="N39">
        <f t="shared" si="12"/>
        <v>60500</v>
      </c>
      <c r="O39">
        <f t="shared" si="26"/>
        <v>24000</v>
      </c>
      <c r="P39" t="b">
        <f t="shared" si="17"/>
        <v>0</v>
      </c>
      <c r="AB39" s="8">
        <f t="shared" si="18"/>
        <v>0</v>
      </c>
      <c r="AC39" s="8">
        <f t="shared" si="19"/>
        <v>7</v>
      </c>
      <c r="AD39" s="8">
        <f t="shared" si="20"/>
        <v>49</v>
      </c>
      <c r="AE39" s="8">
        <f t="shared" si="21"/>
        <v>16</v>
      </c>
      <c r="AF39" s="8">
        <f t="shared" si="22"/>
        <v>9</v>
      </c>
      <c r="AG39" s="8">
        <f t="shared" si="23"/>
        <v>33</v>
      </c>
      <c r="AH39" s="8">
        <f t="shared" si="24"/>
        <v>4</v>
      </c>
    </row>
    <row r="40" spans="1:34">
      <c r="A40">
        <v>39</v>
      </c>
      <c r="B40" s="1">
        <v>44447</v>
      </c>
      <c r="C40" s="3">
        <v>0.41761574074074076</v>
      </c>
      <c r="D40" s="1">
        <v>44447</v>
      </c>
      <c r="E40" s="3">
        <v>0.52447916666666672</v>
      </c>
      <c r="F40" s="9">
        <f t="shared" si="16"/>
        <v>0</v>
      </c>
      <c r="G40">
        <v>14</v>
      </c>
      <c r="H40">
        <v>21</v>
      </c>
      <c r="I40" s="2">
        <f t="shared" si="9"/>
        <v>153.88</v>
      </c>
      <c r="J40">
        <f t="shared" si="25"/>
        <v>32</v>
      </c>
      <c r="K40" t="b">
        <f t="shared" si="11"/>
        <v>0</v>
      </c>
      <c r="L40">
        <f t="shared" si="14"/>
        <v>257.68</v>
      </c>
      <c r="M40">
        <f t="shared" si="15"/>
        <v>83.897333333333322</v>
      </c>
      <c r="N40">
        <f t="shared" si="12"/>
        <v>77000</v>
      </c>
      <c r="O40">
        <f t="shared" si="26"/>
        <v>105000</v>
      </c>
      <c r="P40" t="b">
        <f t="shared" si="17"/>
        <v>1</v>
      </c>
      <c r="AB40" s="8">
        <f t="shared" si="18"/>
        <v>0</v>
      </c>
      <c r="AC40" s="8">
        <f t="shared" si="19"/>
        <v>10</v>
      </c>
      <c r="AD40" s="8">
        <f t="shared" si="20"/>
        <v>1</v>
      </c>
      <c r="AE40" s="8">
        <f t="shared" si="21"/>
        <v>22</v>
      </c>
      <c r="AF40" s="8">
        <f t="shared" si="22"/>
        <v>12</v>
      </c>
      <c r="AG40" s="8">
        <f t="shared" si="23"/>
        <v>35</v>
      </c>
      <c r="AH40" s="8">
        <f t="shared" si="24"/>
        <v>15</v>
      </c>
    </row>
    <row r="41" spans="1:34">
      <c r="A41">
        <v>40</v>
      </c>
      <c r="B41" s="1">
        <v>44447</v>
      </c>
      <c r="C41" s="3">
        <v>0.59138888888888885</v>
      </c>
      <c r="D41" s="1">
        <v>44447</v>
      </c>
      <c r="E41" s="3">
        <v>0.68494212962962964</v>
      </c>
      <c r="F41" s="9">
        <f t="shared" si="16"/>
        <v>0</v>
      </c>
      <c r="G41">
        <v>16</v>
      </c>
      <c r="H41">
        <v>9</v>
      </c>
      <c r="I41" s="2">
        <f t="shared" si="9"/>
        <v>134.72</v>
      </c>
      <c r="J41">
        <f t="shared" si="25"/>
        <v>27</v>
      </c>
      <c r="K41" t="b">
        <f t="shared" si="11"/>
        <v>0</v>
      </c>
      <c r="L41">
        <f t="shared" si="14"/>
        <v>288.60000000000002</v>
      </c>
      <c r="M41">
        <f t="shared" si="15"/>
        <v>86.142666666666656</v>
      </c>
      <c r="N41">
        <f t="shared" si="12"/>
        <v>88000</v>
      </c>
      <c r="O41">
        <f t="shared" si="26"/>
        <v>54000</v>
      </c>
      <c r="P41" t="b">
        <f t="shared" si="17"/>
        <v>0</v>
      </c>
      <c r="AB41" s="8">
        <f t="shared" si="18"/>
        <v>0</v>
      </c>
      <c r="AC41" s="8">
        <f t="shared" si="19"/>
        <v>14</v>
      </c>
      <c r="AD41" s="8">
        <f t="shared" si="20"/>
        <v>11</v>
      </c>
      <c r="AE41" s="8">
        <f t="shared" si="21"/>
        <v>36</v>
      </c>
      <c r="AF41" s="8">
        <f t="shared" si="22"/>
        <v>16</v>
      </c>
      <c r="AG41" s="8">
        <f t="shared" si="23"/>
        <v>26</v>
      </c>
      <c r="AH41" s="8">
        <f t="shared" si="24"/>
        <v>19</v>
      </c>
    </row>
    <row r="42" spans="1:34">
      <c r="A42">
        <v>41</v>
      </c>
      <c r="B42" s="1">
        <v>44447</v>
      </c>
      <c r="C42" s="3">
        <v>0.7338541666666667</v>
      </c>
      <c r="D42" s="1">
        <v>44447</v>
      </c>
      <c r="E42" s="3">
        <v>0.77248842592592604</v>
      </c>
      <c r="F42" s="9">
        <f t="shared" si="16"/>
        <v>0</v>
      </c>
      <c r="G42">
        <v>12</v>
      </c>
      <c r="H42">
        <v>24</v>
      </c>
      <c r="I42" s="2">
        <f t="shared" si="9"/>
        <v>55.63</v>
      </c>
      <c r="J42">
        <f t="shared" si="25"/>
        <v>30</v>
      </c>
      <c r="K42" t="b">
        <f t="shared" si="11"/>
        <v>0</v>
      </c>
      <c r="L42">
        <f t="shared" si="14"/>
        <v>190.35</v>
      </c>
      <c r="M42">
        <f t="shared" si="15"/>
        <v>87.069833333333321</v>
      </c>
      <c r="N42">
        <f t="shared" si="12"/>
        <v>66000</v>
      </c>
      <c r="O42">
        <f t="shared" si="26"/>
        <v>120000</v>
      </c>
      <c r="P42" t="b">
        <f t="shared" si="17"/>
        <v>1</v>
      </c>
      <c r="AB42" s="8">
        <f t="shared" si="18"/>
        <v>0</v>
      </c>
      <c r="AC42" s="8">
        <f t="shared" si="19"/>
        <v>17</v>
      </c>
      <c r="AD42" s="8">
        <f t="shared" si="20"/>
        <v>36</v>
      </c>
      <c r="AE42" s="8">
        <f t="shared" si="21"/>
        <v>45</v>
      </c>
      <c r="AF42" s="8">
        <f t="shared" si="22"/>
        <v>18</v>
      </c>
      <c r="AG42" s="8">
        <f t="shared" si="23"/>
        <v>32</v>
      </c>
      <c r="AH42" s="8">
        <f t="shared" si="24"/>
        <v>23</v>
      </c>
    </row>
    <row r="43" spans="1:34">
      <c r="A43">
        <v>42</v>
      </c>
      <c r="B43" s="1">
        <v>44447</v>
      </c>
      <c r="C43" s="3">
        <v>0.83333333333333337</v>
      </c>
      <c r="D43" s="1">
        <v>44447</v>
      </c>
      <c r="E43" s="3">
        <v>0.89694444444444443</v>
      </c>
      <c r="F43" s="9">
        <f t="shared" si="16"/>
        <v>0</v>
      </c>
      <c r="G43">
        <v>9</v>
      </c>
      <c r="H43">
        <v>2</v>
      </c>
      <c r="I43" s="2">
        <f t="shared" si="9"/>
        <v>91.6</v>
      </c>
      <c r="J43">
        <f t="shared" si="25"/>
        <v>15</v>
      </c>
      <c r="K43" t="b">
        <f t="shared" si="11"/>
        <v>0</v>
      </c>
      <c r="L43">
        <f t="shared" si="14"/>
        <v>147.22999999999999</v>
      </c>
      <c r="M43">
        <f t="shared" si="15"/>
        <v>88.596499999999992</v>
      </c>
      <c r="N43">
        <f t="shared" si="12"/>
        <v>54000</v>
      </c>
      <c r="O43">
        <f t="shared" si="26"/>
        <v>12000</v>
      </c>
      <c r="P43" t="b">
        <f t="shared" si="17"/>
        <v>0</v>
      </c>
      <c r="AB43" s="8">
        <f t="shared" si="18"/>
        <v>0</v>
      </c>
      <c r="AC43" s="8">
        <f t="shared" si="19"/>
        <v>20</v>
      </c>
      <c r="AD43" s="8">
        <f t="shared" si="20"/>
        <v>0</v>
      </c>
      <c r="AE43" s="8">
        <f t="shared" si="21"/>
        <v>0</v>
      </c>
      <c r="AF43" s="8">
        <f t="shared" si="22"/>
        <v>21</v>
      </c>
      <c r="AG43" s="8">
        <f t="shared" si="23"/>
        <v>31</v>
      </c>
      <c r="AH43" s="8">
        <f t="shared" si="24"/>
        <v>36</v>
      </c>
    </row>
    <row r="44" spans="1:34">
      <c r="A44">
        <v>43</v>
      </c>
      <c r="B44" s="1">
        <v>44448</v>
      </c>
      <c r="C44" s="3">
        <v>0.25793981481481482</v>
      </c>
      <c r="D44" s="1">
        <v>44448</v>
      </c>
      <c r="E44" s="3">
        <v>0.32356481481481481</v>
      </c>
      <c r="F44" s="9">
        <f t="shared" si="16"/>
        <v>0</v>
      </c>
      <c r="G44">
        <v>9</v>
      </c>
      <c r="H44">
        <v>4</v>
      </c>
      <c r="I44" s="2">
        <f t="shared" si="9"/>
        <v>94.5</v>
      </c>
      <c r="J44">
        <f t="shared" si="25"/>
        <v>22</v>
      </c>
      <c r="K44" t="b">
        <f t="shared" si="11"/>
        <v>0</v>
      </c>
      <c r="L44">
        <f t="shared" si="14"/>
        <v>94.5</v>
      </c>
      <c r="M44">
        <f t="shared" si="15"/>
        <v>90.171499999999995</v>
      </c>
      <c r="N44">
        <f t="shared" si="12"/>
        <v>54000</v>
      </c>
      <c r="O44">
        <f t="shared" si="26"/>
        <v>24000</v>
      </c>
      <c r="P44" t="b">
        <f t="shared" si="17"/>
        <v>0</v>
      </c>
      <c r="AB44" s="8">
        <f t="shared" si="18"/>
        <v>0</v>
      </c>
      <c r="AC44" s="8">
        <f t="shared" si="19"/>
        <v>6</v>
      </c>
      <c r="AD44" s="8">
        <f t="shared" si="20"/>
        <v>11</v>
      </c>
      <c r="AE44" s="8">
        <f t="shared" si="21"/>
        <v>26</v>
      </c>
      <c r="AF44" s="8">
        <f t="shared" si="22"/>
        <v>7</v>
      </c>
      <c r="AG44" s="8">
        <f t="shared" si="23"/>
        <v>45</v>
      </c>
      <c r="AH44" s="8">
        <f t="shared" si="24"/>
        <v>56</v>
      </c>
    </row>
    <row r="45" spans="1:34">
      <c r="A45">
        <v>44</v>
      </c>
      <c r="B45" s="1">
        <v>44448</v>
      </c>
      <c r="C45" s="3">
        <v>0.41349537037037037</v>
      </c>
      <c r="D45" s="1">
        <v>44448</v>
      </c>
      <c r="E45" s="3">
        <v>0.45501157407407411</v>
      </c>
      <c r="F45" s="9">
        <f t="shared" si="16"/>
        <v>0</v>
      </c>
      <c r="G45">
        <v>9</v>
      </c>
      <c r="H45">
        <v>14</v>
      </c>
      <c r="I45" s="2">
        <f t="shared" si="9"/>
        <v>59.78</v>
      </c>
      <c r="J45">
        <f t="shared" si="25"/>
        <v>27</v>
      </c>
      <c r="K45" t="b">
        <f t="shared" si="11"/>
        <v>0</v>
      </c>
      <c r="L45">
        <f t="shared" si="14"/>
        <v>154.28</v>
      </c>
      <c r="M45">
        <f t="shared" si="15"/>
        <v>91.167833333333334</v>
      </c>
      <c r="N45">
        <f t="shared" si="12"/>
        <v>54000</v>
      </c>
      <c r="O45">
        <f t="shared" si="26"/>
        <v>77000</v>
      </c>
      <c r="P45" t="b">
        <f t="shared" si="17"/>
        <v>1</v>
      </c>
      <c r="AB45" s="8">
        <f t="shared" si="18"/>
        <v>0</v>
      </c>
      <c r="AC45" s="8">
        <f t="shared" si="19"/>
        <v>9</v>
      </c>
      <c r="AD45" s="8">
        <f t="shared" si="20"/>
        <v>55</v>
      </c>
      <c r="AE45" s="8">
        <f t="shared" si="21"/>
        <v>26</v>
      </c>
      <c r="AF45" s="8">
        <f t="shared" si="22"/>
        <v>10</v>
      </c>
      <c r="AG45" s="8">
        <f t="shared" si="23"/>
        <v>55</v>
      </c>
      <c r="AH45" s="8">
        <f t="shared" si="24"/>
        <v>13</v>
      </c>
    </row>
    <row r="46" spans="1:34">
      <c r="A46">
        <v>45</v>
      </c>
      <c r="B46" s="1">
        <v>44448</v>
      </c>
      <c r="C46" s="3">
        <v>0.50607638888888895</v>
      </c>
      <c r="D46" s="1">
        <v>44448</v>
      </c>
      <c r="E46" s="3">
        <v>0.59107638888888892</v>
      </c>
      <c r="F46" s="9">
        <f t="shared" si="16"/>
        <v>0</v>
      </c>
      <c r="G46">
        <v>12</v>
      </c>
      <c r="H46">
        <v>10</v>
      </c>
      <c r="I46" s="2">
        <f t="shared" si="9"/>
        <v>122.4</v>
      </c>
      <c r="J46">
        <f t="shared" si="25"/>
        <v>25</v>
      </c>
      <c r="K46" t="b">
        <f t="shared" si="11"/>
        <v>0</v>
      </c>
      <c r="L46">
        <f t="shared" si="14"/>
        <v>182.18</v>
      </c>
      <c r="M46">
        <f t="shared" si="15"/>
        <v>93.20783333333334</v>
      </c>
      <c r="N46">
        <f t="shared" si="12"/>
        <v>66000</v>
      </c>
      <c r="O46">
        <f t="shared" si="26"/>
        <v>55000</v>
      </c>
      <c r="P46" t="b">
        <f t="shared" si="17"/>
        <v>0</v>
      </c>
      <c r="AB46" s="8">
        <f t="shared" si="18"/>
        <v>0</v>
      </c>
      <c r="AC46" s="8">
        <f t="shared" si="19"/>
        <v>12</v>
      </c>
      <c r="AD46" s="8">
        <f t="shared" si="20"/>
        <v>8</v>
      </c>
      <c r="AE46" s="8">
        <f t="shared" si="21"/>
        <v>45</v>
      </c>
      <c r="AF46" s="8">
        <f t="shared" si="22"/>
        <v>14</v>
      </c>
      <c r="AG46" s="8">
        <f t="shared" si="23"/>
        <v>11</v>
      </c>
      <c r="AH46" s="8">
        <f t="shared" si="24"/>
        <v>9</v>
      </c>
    </row>
    <row r="47" spans="1:34">
      <c r="A47">
        <v>46</v>
      </c>
      <c r="B47" s="1">
        <v>44448</v>
      </c>
      <c r="C47" s="3">
        <v>0.68482638888888892</v>
      </c>
      <c r="D47" s="1">
        <v>44448</v>
      </c>
      <c r="E47" s="3">
        <v>0.77111111111111119</v>
      </c>
      <c r="F47" s="9">
        <f t="shared" si="16"/>
        <v>0</v>
      </c>
      <c r="G47">
        <v>16</v>
      </c>
      <c r="H47">
        <v>11</v>
      </c>
      <c r="I47" s="2">
        <f t="shared" si="9"/>
        <v>124.25</v>
      </c>
      <c r="J47">
        <f t="shared" si="25"/>
        <v>31</v>
      </c>
      <c r="K47" t="b">
        <f t="shared" si="11"/>
        <v>0</v>
      </c>
      <c r="L47">
        <f t="shared" si="14"/>
        <v>246.65</v>
      </c>
      <c r="M47">
        <f t="shared" si="15"/>
        <v>95.27866666666668</v>
      </c>
      <c r="N47">
        <f t="shared" si="12"/>
        <v>88000</v>
      </c>
      <c r="O47">
        <f t="shared" si="26"/>
        <v>60500</v>
      </c>
      <c r="P47" t="b">
        <f t="shared" si="17"/>
        <v>0</v>
      </c>
      <c r="AB47" s="8">
        <f t="shared" si="18"/>
        <v>0</v>
      </c>
      <c r="AC47" s="8">
        <f t="shared" si="19"/>
        <v>16</v>
      </c>
      <c r="AD47" s="8">
        <f t="shared" si="20"/>
        <v>26</v>
      </c>
      <c r="AE47" s="8">
        <f t="shared" si="21"/>
        <v>9</v>
      </c>
      <c r="AF47" s="8">
        <f t="shared" si="22"/>
        <v>18</v>
      </c>
      <c r="AG47" s="8">
        <f t="shared" si="23"/>
        <v>30</v>
      </c>
      <c r="AH47" s="8">
        <f t="shared" si="24"/>
        <v>24</v>
      </c>
    </row>
    <row r="48" spans="1:34">
      <c r="A48">
        <v>47</v>
      </c>
      <c r="B48" s="1">
        <v>44448</v>
      </c>
      <c r="C48" s="3">
        <v>0.85435185185185192</v>
      </c>
      <c r="D48" s="1">
        <v>44448</v>
      </c>
      <c r="E48" s="3">
        <v>0.89</v>
      </c>
      <c r="F48" s="9">
        <f t="shared" si="16"/>
        <v>0</v>
      </c>
      <c r="G48">
        <v>13</v>
      </c>
      <c r="H48">
        <v>21</v>
      </c>
      <c r="I48" s="2">
        <f t="shared" si="9"/>
        <v>51.33</v>
      </c>
      <c r="J48">
        <f t="shared" si="25"/>
        <v>33</v>
      </c>
      <c r="K48" t="b">
        <f t="shared" si="11"/>
        <v>0</v>
      </c>
      <c r="L48">
        <f t="shared" si="14"/>
        <v>175.57999999999998</v>
      </c>
      <c r="M48">
        <f t="shared" si="15"/>
        <v>96.134166666666687</v>
      </c>
      <c r="N48">
        <f t="shared" si="12"/>
        <v>71500</v>
      </c>
      <c r="O48">
        <f t="shared" si="26"/>
        <v>105000</v>
      </c>
      <c r="P48" t="b">
        <f t="shared" si="17"/>
        <v>1</v>
      </c>
      <c r="AB48" s="8">
        <f t="shared" si="18"/>
        <v>0</v>
      </c>
      <c r="AC48" s="8">
        <f t="shared" si="19"/>
        <v>20</v>
      </c>
      <c r="AD48" s="8">
        <f t="shared" si="20"/>
        <v>30</v>
      </c>
      <c r="AE48" s="8">
        <f t="shared" si="21"/>
        <v>16</v>
      </c>
      <c r="AF48" s="8">
        <f t="shared" si="22"/>
        <v>21</v>
      </c>
      <c r="AG48" s="8">
        <f t="shared" si="23"/>
        <v>21</v>
      </c>
      <c r="AH48" s="8">
        <f t="shared" si="24"/>
        <v>36</v>
      </c>
    </row>
    <row r="49" spans="1:34">
      <c r="A49">
        <v>48</v>
      </c>
      <c r="B49" s="1">
        <v>44449</v>
      </c>
      <c r="C49" s="3">
        <v>0.21634259259259259</v>
      </c>
      <c r="D49" s="1">
        <v>44449</v>
      </c>
      <c r="E49" s="3">
        <v>0.30988425925925928</v>
      </c>
      <c r="F49" s="9">
        <f t="shared" si="16"/>
        <v>0</v>
      </c>
      <c r="G49">
        <v>7</v>
      </c>
      <c r="H49">
        <v>15</v>
      </c>
      <c r="I49" s="2">
        <f t="shared" si="9"/>
        <v>134.69999999999999</v>
      </c>
      <c r="J49">
        <f t="shared" si="25"/>
        <v>19</v>
      </c>
      <c r="K49" t="b">
        <f t="shared" si="11"/>
        <v>0</v>
      </c>
      <c r="L49">
        <f t="shared" si="14"/>
        <v>134.69999999999999</v>
      </c>
      <c r="M49">
        <f t="shared" si="15"/>
        <v>98.379166666666691</v>
      </c>
      <c r="N49">
        <f t="shared" si="12"/>
        <v>42000</v>
      </c>
      <c r="O49">
        <f t="shared" si="26"/>
        <v>82500</v>
      </c>
      <c r="P49" t="b">
        <f t="shared" si="17"/>
        <v>1</v>
      </c>
      <c r="AB49" s="8">
        <f t="shared" si="18"/>
        <v>0</v>
      </c>
      <c r="AC49" s="8">
        <f t="shared" si="19"/>
        <v>5</v>
      </c>
      <c r="AD49" s="8">
        <f t="shared" si="20"/>
        <v>11</v>
      </c>
      <c r="AE49" s="8">
        <f t="shared" si="21"/>
        <v>32</v>
      </c>
      <c r="AF49" s="8">
        <f t="shared" si="22"/>
        <v>7</v>
      </c>
      <c r="AG49" s="8">
        <f t="shared" si="23"/>
        <v>26</v>
      </c>
      <c r="AH49" s="8">
        <f t="shared" si="24"/>
        <v>14</v>
      </c>
    </row>
    <row r="50" spans="1:34">
      <c r="A50">
        <v>49</v>
      </c>
      <c r="B50" s="1">
        <v>44449</v>
      </c>
      <c r="C50" s="3">
        <v>0.38201388888888888</v>
      </c>
      <c r="D50" s="1">
        <v>44449</v>
      </c>
      <c r="E50" s="3">
        <v>0.44449074074074074</v>
      </c>
      <c r="F50" s="9">
        <f t="shared" si="16"/>
        <v>0</v>
      </c>
      <c r="G50">
        <v>7</v>
      </c>
      <c r="H50">
        <v>0</v>
      </c>
      <c r="I50" s="2">
        <f t="shared" si="9"/>
        <v>89.97</v>
      </c>
      <c r="J50">
        <f t="shared" si="25"/>
        <v>11</v>
      </c>
      <c r="K50" t="b">
        <f t="shared" si="11"/>
        <v>0</v>
      </c>
      <c r="L50">
        <f t="shared" si="14"/>
        <v>224.67</v>
      </c>
      <c r="M50">
        <f t="shared" si="15"/>
        <v>99.878666666666689</v>
      </c>
      <c r="N50">
        <f t="shared" si="12"/>
        <v>42000</v>
      </c>
      <c r="O50">
        <f t="shared" si="26"/>
        <v>0</v>
      </c>
      <c r="P50" t="b">
        <f t="shared" si="17"/>
        <v>0</v>
      </c>
      <c r="AB50" s="8">
        <f t="shared" si="18"/>
        <v>0</v>
      </c>
      <c r="AC50" s="8">
        <f t="shared" si="19"/>
        <v>9</v>
      </c>
      <c r="AD50" s="8">
        <f t="shared" si="20"/>
        <v>10</v>
      </c>
      <c r="AE50" s="8">
        <f t="shared" si="21"/>
        <v>6</v>
      </c>
      <c r="AF50" s="8">
        <f t="shared" si="22"/>
        <v>10</v>
      </c>
      <c r="AG50" s="8">
        <f t="shared" si="23"/>
        <v>40</v>
      </c>
      <c r="AH50" s="8">
        <f t="shared" si="24"/>
        <v>4</v>
      </c>
    </row>
    <row r="51" spans="1:34">
      <c r="A51">
        <v>50</v>
      </c>
      <c r="B51" s="1">
        <v>44449</v>
      </c>
      <c r="C51" s="3">
        <v>0.49995370370370368</v>
      </c>
      <c r="D51" s="1">
        <v>44449</v>
      </c>
      <c r="E51" s="3">
        <v>0.59361111111111109</v>
      </c>
      <c r="F51" s="9">
        <f t="shared" si="16"/>
        <v>0</v>
      </c>
      <c r="G51">
        <v>7</v>
      </c>
      <c r="H51">
        <v>1</v>
      </c>
      <c r="I51" s="2">
        <f t="shared" si="9"/>
        <v>134.87</v>
      </c>
      <c r="J51">
        <f t="shared" si="25"/>
        <v>18</v>
      </c>
      <c r="K51" t="b">
        <f t="shared" si="11"/>
        <v>0</v>
      </c>
      <c r="L51">
        <f t="shared" si="14"/>
        <v>224.84</v>
      </c>
      <c r="M51">
        <f t="shared" si="15"/>
        <v>102.12650000000002</v>
      </c>
      <c r="N51">
        <f t="shared" si="12"/>
        <v>42000</v>
      </c>
      <c r="O51">
        <f t="shared" si="26"/>
        <v>6000</v>
      </c>
      <c r="P51" t="b">
        <f t="shared" si="17"/>
        <v>0</v>
      </c>
      <c r="AB51" s="8">
        <f t="shared" si="18"/>
        <v>0</v>
      </c>
      <c r="AC51" s="8">
        <f t="shared" si="19"/>
        <v>11</v>
      </c>
      <c r="AD51" s="8">
        <f t="shared" si="20"/>
        <v>59</v>
      </c>
      <c r="AE51" s="8">
        <f t="shared" si="21"/>
        <v>56</v>
      </c>
      <c r="AF51" s="8">
        <f t="shared" si="22"/>
        <v>14</v>
      </c>
      <c r="AG51" s="8">
        <f t="shared" si="23"/>
        <v>14</v>
      </c>
      <c r="AH51" s="8">
        <f t="shared" si="24"/>
        <v>48</v>
      </c>
    </row>
    <row r="52" spans="1:34">
      <c r="A52">
        <v>51</v>
      </c>
      <c r="B52" s="1">
        <v>44449</v>
      </c>
      <c r="C52" s="3">
        <v>0.64993055555555557</v>
      </c>
      <c r="D52" s="1">
        <v>44449</v>
      </c>
      <c r="E52" s="3">
        <v>0.70430555555555552</v>
      </c>
      <c r="F52" s="9">
        <f t="shared" si="16"/>
        <v>0</v>
      </c>
      <c r="G52">
        <v>13</v>
      </c>
      <c r="H52">
        <v>20</v>
      </c>
      <c r="I52" s="2">
        <f t="shared" si="9"/>
        <v>78.3</v>
      </c>
      <c r="J52">
        <f t="shared" si="25"/>
        <v>30</v>
      </c>
      <c r="K52" t="b">
        <f t="shared" si="11"/>
        <v>0</v>
      </c>
      <c r="L52">
        <f t="shared" si="14"/>
        <v>213.17000000000002</v>
      </c>
      <c r="M52">
        <f t="shared" si="15"/>
        <v>103.43150000000003</v>
      </c>
      <c r="N52">
        <f t="shared" si="12"/>
        <v>71500</v>
      </c>
      <c r="O52">
        <f t="shared" si="26"/>
        <v>100000</v>
      </c>
      <c r="P52" t="b">
        <f t="shared" si="17"/>
        <v>1</v>
      </c>
      <c r="AB52" s="8">
        <f t="shared" si="18"/>
        <v>0</v>
      </c>
      <c r="AC52" s="8">
        <f t="shared" si="19"/>
        <v>15</v>
      </c>
      <c r="AD52" s="8">
        <f t="shared" si="20"/>
        <v>35</v>
      </c>
      <c r="AE52" s="8">
        <f t="shared" si="21"/>
        <v>54</v>
      </c>
      <c r="AF52" s="8">
        <f t="shared" si="22"/>
        <v>16</v>
      </c>
      <c r="AG52" s="8">
        <f t="shared" si="23"/>
        <v>54</v>
      </c>
      <c r="AH52" s="8">
        <f t="shared" si="24"/>
        <v>12</v>
      </c>
    </row>
    <row r="53" spans="1:34">
      <c r="A53">
        <v>52</v>
      </c>
      <c r="B53" s="1">
        <v>44449</v>
      </c>
      <c r="C53" s="3">
        <v>0.79276620370370365</v>
      </c>
      <c r="D53" s="1">
        <v>44449</v>
      </c>
      <c r="E53" s="3">
        <v>0.82553240740740741</v>
      </c>
      <c r="F53" s="9">
        <f t="shared" si="16"/>
        <v>0</v>
      </c>
      <c r="G53">
        <v>12</v>
      </c>
      <c r="H53">
        <v>4</v>
      </c>
      <c r="I53" s="2">
        <f t="shared" si="9"/>
        <v>47.18</v>
      </c>
      <c r="J53">
        <f t="shared" si="25"/>
        <v>22</v>
      </c>
      <c r="K53" t="b">
        <f t="shared" si="11"/>
        <v>0</v>
      </c>
      <c r="L53">
        <f t="shared" si="14"/>
        <v>125.47999999999999</v>
      </c>
      <c r="M53">
        <f t="shared" si="15"/>
        <v>104.21783333333336</v>
      </c>
      <c r="N53">
        <f t="shared" si="12"/>
        <v>66000</v>
      </c>
      <c r="O53">
        <f t="shared" si="26"/>
        <v>24000</v>
      </c>
      <c r="P53" t="b">
        <f t="shared" si="17"/>
        <v>0</v>
      </c>
      <c r="AB53" s="8">
        <f t="shared" si="18"/>
        <v>0</v>
      </c>
      <c r="AC53" s="8">
        <f t="shared" si="19"/>
        <v>19</v>
      </c>
      <c r="AD53" s="8">
        <f t="shared" si="20"/>
        <v>1</v>
      </c>
      <c r="AE53" s="8">
        <f t="shared" si="21"/>
        <v>35</v>
      </c>
      <c r="AF53" s="8">
        <f t="shared" si="22"/>
        <v>19</v>
      </c>
      <c r="AG53" s="8">
        <f t="shared" si="23"/>
        <v>48</v>
      </c>
      <c r="AH53" s="8">
        <f t="shared" si="24"/>
        <v>46</v>
      </c>
    </row>
    <row r="54" spans="1:34">
      <c r="A54">
        <v>53</v>
      </c>
      <c r="B54" s="1">
        <v>44449</v>
      </c>
      <c r="C54" s="3">
        <v>0.87574074074074071</v>
      </c>
      <c r="D54" s="1">
        <v>44450</v>
      </c>
      <c r="E54" s="3">
        <v>3.770833333333333E-2</v>
      </c>
      <c r="F54" s="9">
        <f t="shared" si="16"/>
        <v>57.33</v>
      </c>
      <c r="G54">
        <v>11</v>
      </c>
      <c r="H54">
        <v>9</v>
      </c>
      <c r="I54" s="2">
        <f t="shared" si="9"/>
        <v>233.23</v>
      </c>
      <c r="J54">
        <f t="shared" si="25"/>
        <v>29</v>
      </c>
      <c r="K54" t="b">
        <f t="shared" si="11"/>
        <v>0</v>
      </c>
      <c r="L54">
        <f t="shared" si="14"/>
        <v>223.07999999999998</v>
      </c>
      <c r="M54">
        <f t="shared" si="15"/>
        <v>108.10500000000003</v>
      </c>
      <c r="N54">
        <f t="shared" si="12"/>
        <v>60500</v>
      </c>
      <c r="O54">
        <f t="shared" si="26"/>
        <v>54000</v>
      </c>
      <c r="P54" t="b">
        <f t="shared" si="17"/>
        <v>0</v>
      </c>
      <c r="AB54" s="8">
        <f t="shared" si="18"/>
        <v>1</v>
      </c>
      <c r="AC54" s="8">
        <f t="shared" si="19"/>
        <v>21</v>
      </c>
      <c r="AD54" s="8">
        <f t="shared" si="20"/>
        <v>1</v>
      </c>
      <c r="AE54" s="8">
        <f t="shared" si="21"/>
        <v>4</v>
      </c>
      <c r="AF54" s="8">
        <f t="shared" si="22"/>
        <v>24</v>
      </c>
      <c r="AG54" s="8">
        <f t="shared" si="23"/>
        <v>54</v>
      </c>
      <c r="AH54" s="8">
        <f t="shared" si="24"/>
        <v>18</v>
      </c>
    </row>
    <row r="55" spans="1:34">
      <c r="A55">
        <v>54</v>
      </c>
      <c r="B55" s="1">
        <v>44450</v>
      </c>
      <c r="C55" s="3">
        <v>0.26106481481481481</v>
      </c>
      <c r="D55" s="1">
        <v>44450</v>
      </c>
      <c r="E55" s="3">
        <v>0.38315972222222222</v>
      </c>
      <c r="F55" s="9">
        <f t="shared" si="16"/>
        <v>0</v>
      </c>
      <c r="G55">
        <v>12</v>
      </c>
      <c r="H55">
        <v>21</v>
      </c>
      <c r="I55" s="2">
        <f t="shared" si="9"/>
        <v>175.82</v>
      </c>
      <c r="J55">
        <f t="shared" si="25"/>
        <v>32</v>
      </c>
      <c r="K55" t="b">
        <f t="shared" si="11"/>
        <v>0</v>
      </c>
      <c r="L55">
        <f t="shared" si="14"/>
        <v>233.14999999999998</v>
      </c>
      <c r="M55">
        <f t="shared" si="15"/>
        <v>111.03533333333337</v>
      </c>
      <c r="N55">
        <f t="shared" si="12"/>
        <v>66000</v>
      </c>
      <c r="O55">
        <f t="shared" si="26"/>
        <v>105000</v>
      </c>
      <c r="P55" t="b">
        <f t="shared" si="17"/>
        <v>1</v>
      </c>
      <c r="AB55" s="8">
        <f t="shared" si="18"/>
        <v>0</v>
      </c>
      <c r="AC55" s="8">
        <f t="shared" si="19"/>
        <v>6</v>
      </c>
      <c r="AD55" s="8">
        <f t="shared" si="20"/>
        <v>15</v>
      </c>
      <c r="AE55" s="8">
        <f t="shared" si="21"/>
        <v>56</v>
      </c>
      <c r="AF55" s="8">
        <f t="shared" si="22"/>
        <v>9</v>
      </c>
      <c r="AG55" s="8">
        <f t="shared" si="23"/>
        <v>11</v>
      </c>
      <c r="AH55" s="8">
        <f t="shared" si="24"/>
        <v>45</v>
      </c>
    </row>
    <row r="56" spans="1:34">
      <c r="A56">
        <v>55</v>
      </c>
      <c r="B56" s="1">
        <v>44450</v>
      </c>
      <c r="C56" s="3">
        <v>0.46128472222222222</v>
      </c>
      <c r="D56" s="1">
        <v>44450</v>
      </c>
      <c r="E56" s="3">
        <v>0.50633101851851847</v>
      </c>
      <c r="F56" s="9">
        <f t="shared" si="16"/>
        <v>0</v>
      </c>
      <c r="G56">
        <v>14</v>
      </c>
      <c r="H56">
        <v>2</v>
      </c>
      <c r="I56" s="2">
        <f t="shared" si="9"/>
        <v>64.87</v>
      </c>
      <c r="J56">
        <f t="shared" si="25"/>
        <v>25</v>
      </c>
      <c r="K56" t="b">
        <f t="shared" si="11"/>
        <v>0</v>
      </c>
      <c r="L56">
        <f t="shared" si="14"/>
        <v>240.69</v>
      </c>
      <c r="M56">
        <f t="shared" si="15"/>
        <v>112.11650000000003</v>
      </c>
      <c r="N56">
        <f t="shared" si="12"/>
        <v>77000</v>
      </c>
      <c r="O56">
        <f t="shared" si="26"/>
        <v>12000</v>
      </c>
      <c r="P56" t="b">
        <f t="shared" si="17"/>
        <v>0</v>
      </c>
      <c r="AB56" s="8">
        <f t="shared" si="18"/>
        <v>0</v>
      </c>
      <c r="AC56" s="8">
        <f t="shared" si="19"/>
        <v>11</v>
      </c>
      <c r="AD56" s="8">
        <f t="shared" si="20"/>
        <v>4</v>
      </c>
      <c r="AE56" s="8">
        <f t="shared" si="21"/>
        <v>15</v>
      </c>
      <c r="AF56" s="8">
        <f t="shared" si="22"/>
        <v>12</v>
      </c>
      <c r="AG56" s="8">
        <f t="shared" si="23"/>
        <v>9</v>
      </c>
      <c r="AH56" s="8">
        <f t="shared" si="24"/>
        <v>7</v>
      </c>
    </row>
    <row r="57" spans="1:34">
      <c r="A57">
        <v>56</v>
      </c>
      <c r="B57" s="1">
        <v>44450</v>
      </c>
      <c r="C57" s="3">
        <v>0.56730324074074068</v>
      </c>
      <c r="D57" s="1">
        <v>44450</v>
      </c>
      <c r="E57" s="3">
        <v>0.60193287037037035</v>
      </c>
      <c r="F57" s="9">
        <f t="shared" si="16"/>
        <v>0</v>
      </c>
      <c r="G57">
        <v>17</v>
      </c>
      <c r="H57">
        <v>9</v>
      </c>
      <c r="I57" s="2">
        <f t="shared" si="9"/>
        <v>49.87</v>
      </c>
      <c r="J57">
        <f t="shared" si="25"/>
        <v>40</v>
      </c>
      <c r="K57" t="b">
        <f t="shared" si="11"/>
        <v>0</v>
      </c>
      <c r="L57">
        <f t="shared" si="14"/>
        <v>114.74000000000001</v>
      </c>
      <c r="M57">
        <f t="shared" si="15"/>
        <v>112.94766666666669</v>
      </c>
      <c r="N57">
        <f t="shared" si="12"/>
        <v>93500</v>
      </c>
      <c r="O57">
        <f t="shared" si="26"/>
        <v>54000</v>
      </c>
      <c r="P57" t="b">
        <f t="shared" si="17"/>
        <v>0</v>
      </c>
      <c r="AB57" s="8">
        <f t="shared" si="18"/>
        <v>0</v>
      </c>
      <c r="AC57" s="8">
        <f t="shared" si="19"/>
        <v>13</v>
      </c>
      <c r="AD57" s="8">
        <f t="shared" si="20"/>
        <v>36</v>
      </c>
      <c r="AE57" s="8">
        <f t="shared" si="21"/>
        <v>55</v>
      </c>
      <c r="AF57" s="8">
        <f t="shared" si="22"/>
        <v>14</v>
      </c>
      <c r="AG57" s="8">
        <f t="shared" si="23"/>
        <v>26</v>
      </c>
      <c r="AH57" s="8">
        <f t="shared" si="24"/>
        <v>47</v>
      </c>
    </row>
    <row r="58" spans="1:34">
      <c r="A58">
        <v>57</v>
      </c>
      <c r="B58" s="1">
        <v>44450</v>
      </c>
      <c r="C58" s="3">
        <v>0.66475694444444444</v>
      </c>
      <c r="D58" s="1">
        <v>44450</v>
      </c>
      <c r="E58" s="3">
        <v>0.71930555555555553</v>
      </c>
      <c r="F58" s="9">
        <f t="shared" si="16"/>
        <v>0</v>
      </c>
      <c r="G58">
        <v>3</v>
      </c>
      <c r="H58">
        <v>9</v>
      </c>
      <c r="I58" s="2">
        <f t="shared" si="9"/>
        <v>78.55</v>
      </c>
      <c r="J58">
        <f t="shared" si="25"/>
        <v>34</v>
      </c>
      <c r="K58" t="b">
        <f t="shared" si="11"/>
        <v>0</v>
      </c>
      <c r="L58">
        <f t="shared" si="14"/>
        <v>128.41999999999999</v>
      </c>
      <c r="M58">
        <f t="shared" si="15"/>
        <v>114.25683333333336</v>
      </c>
      <c r="N58">
        <f t="shared" si="12"/>
        <v>18000</v>
      </c>
      <c r="O58">
        <f t="shared" si="26"/>
        <v>54000</v>
      </c>
      <c r="P58" t="b">
        <f t="shared" si="17"/>
        <v>1</v>
      </c>
      <c r="AB58" s="8">
        <f t="shared" si="18"/>
        <v>0</v>
      </c>
      <c r="AC58" s="8">
        <f t="shared" si="19"/>
        <v>15</v>
      </c>
      <c r="AD58" s="8">
        <f t="shared" si="20"/>
        <v>57</v>
      </c>
      <c r="AE58" s="8">
        <f t="shared" si="21"/>
        <v>15</v>
      </c>
      <c r="AF58" s="8">
        <f t="shared" si="22"/>
        <v>17</v>
      </c>
      <c r="AG58" s="8">
        <f t="shared" si="23"/>
        <v>15</v>
      </c>
      <c r="AH58" s="8">
        <f t="shared" si="24"/>
        <v>48</v>
      </c>
    </row>
    <row r="59" spans="1:34">
      <c r="A59">
        <v>58</v>
      </c>
      <c r="B59" s="1">
        <v>44450</v>
      </c>
      <c r="C59" s="3">
        <v>0.79238425925925926</v>
      </c>
      <c r="D59" s="1">
        <v>44450</v>
      </c>
      <c r="E59" s="3">
        <v>0.88265046296296301</v>
      </c>
      <c r="F59" s="9">
        <f t="shared" si="16"/>
        <v>0</v>
      </c>
      <c r="G59">
        <v>11</v>
      </c>
      <c r="H59">
        <v>3</v>
      </c>
      <c r="I59" s="2">
        <f t="shared" si="9"/>
        <v>129.97999999999999</v>
      </c>
      <c r="J59">
        <f t="shared" si="25"/>
        <v>36</v>
      </c>
      <c r="K59" t="b">
        <f t="shared" si="11"/>
        <v>0</v>
      </c>
      <c r="L59">
        <f t="shared" si="14"/>
        <v>208.52999999999997</v>
      </c>
      <c r="M59">
        <f t="shared" si="15"/>
        <v>116.42316666666669</v>
      </c>
      <c r="N59">
        <f t="shared" si="12"/>
        <v>60500</v>
      </c>
      <c r="O59">
        <f t="shared" si="26"/>
        <v>18000</v>
      </c>
      <c r="P59" t="b">
        <f t="shared" si="17"/>
        <v>0</v>
      </c>
      <c r="AB59" s="8">
        <f t="shared" si="18"/>
        <v>0</v>
      </c>
      <c r="AC59" s="8">
        <f t="shared" si="19"/>
        <v>19</v>
      </c>
      <c r="AD59" s="8">
        <f t="shared" si="20"/>
        <v>1</v>
      </c>
      <c r="AE59" s="8">
        <f t="shared" si="21"/>
        <v>2</v>
      </c>
      <c r="AF59" s="8">
        <f t="shared" si="22"/>
        <v>21</v>
      </c>
      <c r="AG59" s="8">
        <f t="shared" si="23"/>
        <v>11</v>
      </c>
      <c r="AH59" s="8">
        <f t="shared" si="24"/>
        <v>1</v>
      </c>
    </row>
    <row r="60" spans="1:34">
      <c r="A60">
        <v>59</v>
      </c>
      <c r="B60" s="1">
        <v>44451</v>
      </c>
      <c r="C60" s="3">
        <v>0.16666666666666666</v>
      </c>
      <c r="D60" s="1">
        <v>44451</v>
      </c>
      <c r="E60" s="3">
        <v>0.23270833333333332</v>
      </c>
      <c r="F60" s="9">
        <f t="shared" si="16"/>
        <v>0</v>
      </c>
      <c r="G60">
        <v>8</v>
      </c>
      <c r="H60">
        <v>4</v>
      </c>
      <c r="I60" s="2">
        <f t="shared" si="9"/>
        <v>95.1</v>
      </c>
      <c r="J60">
        <f t="shared" si="25"/>
        <v>41</v>
      </c>
      <c r="K60" t="b">
        <f t="shared" si="11"/>
        <v>1</v>
      </c>
      <c r="L60">
        <f t="shared" si="14"/>
        <v>95.1</v>
      </c>
      <c r="M60">
        <f t="shared" si="15"/>
        <v>118.00816666666668</v>
      </c>
      <c r="N60">
        <f t="shared" si="12"/>
        <v>48000</v>
      </c>
      <c r="O60">
        <f t="shared" si="26"/>
        <v>24000</v>
      </c>
      <c r="P60" t="b">
        <f t="shared" si="17"/>
        <v>0</v>
      </c>
      <c r="AB60" s="8">
        <f t="shared" si="18"/>
        <v>0</v>
      </c>
      <c r="AC60" s="8">
        <f t="shared" si="19"/>
        <v>4</v>
      </c>
      <c r="AD60" s="8">
        <f t="shared" si="20"/>
        <v>0</v>
      </c>
      <c r="AE60" s="8">
        <f t="shared" si="21"/>
        <v>0</v>
      </c>
      <c r="AF60" s="8">
        <f t="shared" si="22"/>
        <v>5</v>
      </c>
      <c r="AG60" s="8">
        <f t="shared" si="23"/>
        <v>35</v>
      </c>
      <c r="AH60" s="8">
        <f t="shared" si="24"/>
        <v>6</v>
      </c>
    </row>
    <row r="61" spans="1:34">
      <c r="A61">
        <v>60</v>
      </c>
      <c r="B61" s="1">
        <v>44451</v>
      </c>
      <c r="C61" s="3">
        <v>0.34324074074074074</v>
      </c>
      <c r="D61" s="1">
        <v>44451</v>
      </c>
      <c r="E61" s="3">
        <v>0.42799768518518522</v>
      </c>
      <c r="F61" s="9">
        <f t="shared" si="16"/>
        <v>0</v>
      </c>
      <c r="G61">
        <v>1</v>
      </c>
      <c r="H61">
        <v>6</v>
      </c>
      <c r="I61" s="2">
        <f t="shared" si="9"/>
        <v>122.05</v>
      </c>
      <c r="J61">
        <f t="shared" si="25"/>
        <v>38</v>
      </c>
      <c r="K61" t="b">
        <f t="shared" si="11"/>
        <v>0</v>
      </c>
      <c r="L61">
        <f t="shared" si="14"/>
        <v>217.14999999999998</v>
      </c>
      <c r="M61">
        <f t="shared" si="15"/>
        <v>120.04233333333335</v>
      </c>
      <c r="N61">
        <f t="shared" si="12"/>
        <v>6000</v>
      </c>
      <c r="O61">
        <f t="shared" si="26"/>
        <v>36000</v>
      </c>
      <c r="P61" t="b">
        <f t="shared" si="17"/>
        <v>1</v>
      </c>
      <c r="AB61" s="8">
        <f t="shared" si="18"/>
        <v>0</v>
      </c>
      <c r="AC61" s="8">
        <f t="shared" si="19"/>
        <v>8</v>
      </c>
      <c r="AD61" s="8">
        <f t="shared" si="20"/>
        <v>14</v>
      </c>
      <c r="AE61" s="8">
        <f t="shared" si="21"/>
        <v>16</v>
      </c>
      <c r="AF61" s="8">
        <f t="shared" si="22"/>
        <v>10</v>
      </c>
      <c r="AG61" s="8">
        <f t="shared" si="23"/>
        <v>16</v>
      </c>
      <c r="AH61" s="8">
        <f t="shared" si="24"/>
        <v>19</v>
      </c>
    </row>
    <row r="62" spans="1:34">
      <c r="A62">
        <v>61</v>
      </c>
      <c r="B62" s="1">
        <v>44451</v>
      </c>
      <c r="C62" s="3">
        <v>0.52084490740740741</v>
      </c>
      <c r="D62" s="1">
        <v>44451</v>
      </c>
      <c r="E62" s="3">
        <v>0.59403935185185186</v>
      </c>
      <c r="F62" s="9">
        <f t="shared" si="16"/>
        <v>0</v>
      </c>
      <c r="G62">
        <v>4</v>
      </c>
      <c r="H62">
        <v>21</v>
      </c>
      <c r="I62" s="2">
        <f t="shared" si="9"/>
        <v>105.4</v>
      </c>
      <c r="J62">
        <f t="shared" si="25"/>
        <v>36</v>
      </c>
      <c r="K62" t="b">
        <f t="shared" si="11"/>
        <v>0</v>
      </c>
      <c r="L62">
        <f t="shared" si="14"/>
        <v>227.45</v>
      </c>
      <c r="M62">
        <f t="shared" si="15"/>
        <v>121.79900000000001</v>
      </c>
      <c r="N62">
        <f t="shared" si="12"/>
        <v>24000</v>
      </c>
      <c r="O62">
        <f t="shared" si="26"/>
        <v>105000</v>
      </c>
      <c r="P62" t="b">
        <f t="shared" si="17"/>
        <v>1</v>
      </c>
      <c r="AB62" s="8">
        <f t="shared" si="18"/>
        <v>0</v>
      </c>
      <c r="AC62" s="8">
        <f t="shared" si="19"/>
        <v>12</v>
      </c>
      <c r="AD62" s="8">
        <f t="shared" si="20"/>
        <v>30</v>
      </c>
      <c r="AE62" s="8">
        <f t="shared" si="21"/>
        <v>1</v>
      </c>
      <c r="AF62" s="8">
        <f t="shared" si="22"/>
        <v>14</v>
      </c>
      <c r="AG62" s="8">
        <f t="shared" si="23"/>
        <v>15</v>
      </c>
      <c r="AH62" s="8">
        <f t="shared" si="24"/>
        <v>25</v>
      </c>
    </row>
    <row r="63" spans="1:34">
      <c r="A63">
        <v>62</v>
      </c>
      <c r="B63" s="1">
        <v>44451</v>
      </c>
      <c r="C63" s="3">
        <v>0.73968750000000005</v>
      </c>
      <c r="D63" s="1">
        <v>44451</v>
      </c>
      <c r="E63" s="3">
        <v>0.79862268518518509</v>
      </c>
      <c r="F63" s="9">
        <f t="shared" si="16"/>
        <v>0</v>
      </c>
      <c r="G63">
        <v>9</v>
      </c>
      <c r="H63">
        <v>11</v>
      </c>
      <c r="I63" s="2">
        <f t="shared" si="9"/>
        <v>84.87</v>
      </c>
      <c r="J63">
        <f t="shared" si="25"/>
        <v>24</v>
      </c>
      <c r="K63" t="b">
        <f t="shared" si="11"/>
        <v>0</v>
      </c>
      <c r="L63">
        <f t="shared" si="14"/>
        <v>190.27</v>
      </c>
      <c r="M63">
        <f t="shared" si="15"/>
        <v>123.21350000000001</v>
      </c>
      <c r="N63">
        <f t="shared" si="12"/>
        <v>54000</v>
      </c>
      <c r="O63">
        <f t="shared" si="26"/>
        <v>60500</v>
      </c>
      <c r="P63" t="b">
        <f t="shared" si="17"/>
        <v>1</v>
      </c>
      <c r="AB63" s="8">
        <f t="shared" si="18"/>
        <v>0</v>
      </c>
      <c r="AC63" s="8">
        <f t="shared" si="19"/>
        <v>17</v>
      </c>
      <c r="AD63" s="8">
        <f t="shared" si="20"/>
        <v>45</v>
      </c>
      <c r="AE63" s="8">
        <f t="shared" si="21"/>
        <v>9</v>
      </c>
      <c r="AF63" s="8">
        <f t="shared" si="22"/>
        <v>19</v>
      </c>
      <c r="AG63" s="8">
        <f t="shared" si="23"/>
        <v>10</v>
      </c>
      <c r="AH63" s="8">
        <f t="shared" si="24"/>
        <v>1</v>
      </c>
    </row>
    <row r="64" spans="1:34">
      <c r="A64">
        <v>63</v>
      </c>
      <c r="B64" s="1">
        <v>44452</v>
      </c>
      <c r="C64" s="3">
        <v>0.21440972222222221</v>
      </c>
      <c r="D64" s="1">
        <v>44452</v>
      </c>
      <c r="E64" s="3">
        <v>0.38071759259259258</v>
      </c>
      <c r="F64" s="9">
        <f t="shared" si="16"/>
        <v>0</v>
      </c>
      <c r="G64">
        <v>12</v>
      </c>
      <c r="H64">
        <v>7</v>
      </c>
      <c r="I64" s="2">
        <f t="shared" si="9"/>
        <v>239.48</v>
      </c>
      <c r="J64">
        <f t="shared" si="25"/>
        <v>25</v>
      </c>
      <c r="K64" t="b">
        <f t="shared" si="11"/>
        <v>0</v>
      </c>
      <c r="L64">
        <f t="shared" si="14"/>
        <v>239.48</v>
      </c>
      <c r="M64">
        <f t="shared" si="15"/>
        <v>127.20483333333334</v>
      </c>
      <c r="N64">
        <f t="shared" si="12"/>
        <v>66000</v>
      </c>
      <c r="O64">
        <f t="shared" si="26"/>
        <v>42000</v>
      </c>
      <c r="P64" t="b">
        <f t="shared" si="17"/>
        <v>0</v>
      </c>
      <c r="AB64" s="8">
        <f t="shared" si="18"/>
        <v>0</v>
      </c>
      <c r="AC64" s="8">
        <f t="shared" si="19"/>
        <v>5</v>
      </c>
      <c r="AD64" s="8">
        <f t="shared" si="20"/>
        <v>8</v>
      </c>
      <c r="AE64" s="8">
        <f t="shared" si="21"/>
        <v>45</v>
      </c>
      <c r="AF64" s="8">
        <f t="shared" si="22"/>
        <v>9</v>
      </c>
      <c r="AG64" s="8">
        <f t="shared" si="23"/>
        <v>8</v>
      </c>
      <c r="AH64" s="8">
        <f t="shared" si="24"/>
        <v>14</v>
      </c>
    </row>
    <row r="65" spans="1:34">
      <c r="A65">
        <v>64</v>
      </c>
      <c r="B65" s="1">
        <v>44452</v>
      </c>
      <c r="C65" s="3">
        <v>0.46302083333333338</v>
      </c>
      <c r="D65" s="1">
        <v>44452</v>
      </c>
      <c r="E65" s="3">
        <v>0.53340277777777778</v>
      </c>
      <c r="F65" s="9">
        <f t="shared" si="16"/>
        <v>0</v>
      </c>
      <c r="G65">
        <v>11</v>
      </c>
      <c r="H65">
        <v>13</v>
      </c>
      <c r="I65" s="2">
        <f t="shared" si="9"/>
        <v>101.35</v>
      </c>
      <c r="J65">
        <f t="shared" si="25"/>
        <v>29</v>
      </c>
      <c r="K65" t="b">
        <f t="shared" si="11"/>
        <v>0</v>
      </c>
      <c r="L65">
        <f t="shared" si="14"/>
        <v>340.83</v>
      </c>
      <c r="M65">
        <f t="shared" si="15"/>
        <v>128.89400000000001</v>
      </c>
      <c r="N65">
        <f t="shared" si="12"/>
        <v>60500</v>
      </c>
      <c r="O65">
        <f t="shared" si="26"/>
        <v>71500</v>
      </c>
      <c r="P65" t="b">
        <f t="shared" si="17"/>
        <v>1</v>
      </c>
      <c r="AB65" s="8">
        <f t="shared" si="18"/>
        <v>0</v>
      </c>
      <c r="AC65" s="8">
        <f t="shared" si="19"/>
        <v>11</v>
      </c>
      <c r="AD65" s="8">
        <f t="shared" si="20"/>
        <v>6</v>
      </c>
      <c r="AE65" s="8">
        <f t="shared" si="21"/>
        <v>45</v>
      </c>
      <c r="AF65" s="8">
        <f t="shared" si="22"/>
        <v>12</v>
      </c>
      <c r="AG65" s="8">
        <f t="shared" si="23"/>
        <v>48</v>
      </c>
      <c r="AH65" s="8">
        <f t="shared" si="24"/>
        <v>6</v>
      </c>
    </row>
    <row r="66" spans="1:34">
      <c r="A66">
        <v>65</v>
      </c>
      <c r="B66" s="1">
        <v>44452</v>
      </c>
      <c r="C66" s="3">
        <v>0.55218749999999994</v>
      </c>
      <c r="D66" s="1">
        <v>44452</v>
      </c>
      <c r="E66" s="3">
        <v>0.62197916666666664</v>
      </c>
      <c r="F66" s="9">
        <f t="shared" ref="F66:F97" si="27">IF(AB66&lt;&gt;0,ROUND(HOUR(E66-Q$2)*60+MINUTE(E66-Q$2)+IF(SECOND(E66-Q$2)&lt;&gt;0,60/SECOND(E66-Q$2),0),2),0)</f>
        <v>0</v>
      </c>
      <c r="G66">
        <v>16</v>
      </c>
      <c r="H66">
        <v>21</v>
      </c>
      <c r="I66" s="2">
        <f t="shared" si="9"/>
        <v>100.5</v>
      </c>
      <c r="J66">
        <f t="shared" si="25"/>
        <v>32</v>
      </c>
      <c r="K66" t="b">
        <f t="shared" si="11"/>
        <v>0</v>
      </c>
      <c r="L66">
        <f t="shared" si="14"/>
        <v>201.85</v>
      </c>
      <c r="M66">
        <f t="shared" si="15"/>
        <v>130.56900000000002</v>
      </c>
      <c r="N66">
        <f t="shared" si="12"/>
        <v>88000</v>
      </c>
      <c r="O66">
        <f t="shared" si="26"/>
        <v>105000</v>
      </c>
      <c r="P66" t="b">
        <f t="shared" ref="P66:P97" si="28">IF(O66&gt;N66,TRUE,FALSE)</f>
        <v>1</v>
      </c>
      <c r="AB66" s="8">
        <f t="shared" ref="AB66:AB97" si="29">D66-B66</f>
        <v>0</v>
      </c>
      <c r="AC66" s="8">
        <f t="shared" ref="AC66:AC97" si="30">HOUR(C66)</f>
        <v>13</v>
      </c>
      <c r="AD66" s="8">
        <f t="shared" ref="AD66:AD97" si="31">MINUTE(C66)</f>
        <v>15</v>
      </c>
      <c r="AE66" s="8">
        <f t="shared" ref="AE66:AE97" si="32">SECOND(C66)</f>
        <v>9</v>
      </c>
      <c r="AF66" s="8">
        <f t="shared" ref="AF66:AF97" si="33">IF(AB66&gt;0,HOUR(E66)+24,HOUR(E66))</f>
        <v>14</v>
      </c>
      <c r="AG66" s="8">
        <f t="shared" ref="AG66:AG97" si="34">MINUTE(E66)</f>
        <v>55</v>
      </c>
      <c r="AH66" s="8">
        <f t="shared" ref="AH66:AH97" si="35">SECOND(E66)</f>
        <v>39</v>
      </c>
    </row>
    <row r="67" spans="1:34">
      <c r="A67">
        <v>66</v>
      </c>
      <c r="B67" s="1">
        <v>44452</v>
      </c>
      <c r="C67" s="3">
        <v>0.6699652777777777</v>
      </c>
      <c r="D67" s="1">
        <v>44452</v>
      </c>
      <c r="E67" s="3">
        <v>0.75</v>
      </c>
      <c r="F67" s="9">
        <f t="shared" si="27"/>
        <v>0</v>
      </c>
      <c r="G67">
        <v>19</v>
      </c>
      <c r="H67">
        <v>10</v>
      </c>
      <c r="I67" s="2">
        <f t="shared" ref="I67:I130" si="36">ROUND((AF67-AC67)*60+(AG67-AD67)+IF((AH67-AE67)&lt;&gt;0,(AH67-AE67)/60,0),2)</f>
        <v>115.25</v>
      </c>
      <c r="J67">
        <f t="shared" ref="J67:J98" si="37">J66-H66+G67</f>
        <v>30</v>
      </c>
      <c r="K67" t="b">
        <f t="shared" ref="K67:K130" si="38">IF(J67&gt;40,TRUE,FALSE)</f>
        <v>0</v>
      </c>
      <c r="L67">
        <f t="shared" si="14"/>
        <v>215.75</v>
      </c>
      <c r="M67">
        <f t="shared" si="15"/>
        <v>132.48983333333334</v>
      </c>
      <c r="N67">
        <f t="shared" ref="N67:N130" si="39">IF(G67&lt;10,G67*6000,IF(G67&lt;20,G67*5500,IF(G67&lt;30,G67*5000,G67*4000)))</f>
        <v>104500</v>
      </c>
      <c r="O67">
        <f t="shared" ref="O67:O98" si="40">IF(H67&lt;10,H67*6000,IF(H67&lt;20,H67*5500,IF(H67&lt;30,H67*5000,H67*4000)))</f>
        <v>55000</v>
      </c>
      <c r="P67" t="b">
        <f t="shared" si="28"/>
        <v>0</v>
      </c>
      <c r="AB67" s="8">
        <f t="shared" si="29"/>
        <v>0</v>
      </c>
      <c r="AC67" s="8">
        <f t="shared" si="30"/>
        <v>16</v>
      </c>
      <c r="AD67" s="8">
        <f t="shared" si="31"/>
        <v>4</v>
      </c>
      <c r="AE67" s="8">
        <f t="shared" si="32"/>
        <v>45</v>
      </c>
      <c r="AF67" s="8">
        <f t="shared" si="33"/>
        <v>18</v>
      </c>
      <c r="AG67" s="8">
        <f t="shared" si="34"/>
        <v>0</v>
      </c>
      <c r="AH67" s="8">
        <f t="shared" si="35"/>
        <v>0</v>
      </c>
    </row>
    <row r="68" spans="1:34">
      <c r="A68">
        <v>67</v>
      </c>
      <c r="B68" s="1">
        <v>44452</v>
      </c>
      <c r="C68" s="3">
        <v>0.83971064814814822</v>
      </c>
      <c r="D68" s="1">
        <v>44452</v>
      </c>
      <c r="E68" s="3">
        <v>0.9196643518518518</v>
      </c>
      <c r="F68" s="9">
        <f t="shared" si="27"/>
        <v>0</v>
      </c>
      <c r="G68">
        <v>3</v>
      </c>
      <c r="H68">
        <v>0</v>
      </c>
      <c r="I68" s="2">
        <f t="shared" si="36"/>
        <v>115.13</v>
      </c>
      <c r="J68">
        <f t="shared" si="37"/>
        <v>23</v>
      </c>
      <c r="K68" t="b">
        <f t="shared" si="38"/>
        <v>0</v>
      </c>
      <c r="L68">
        <f t="shared" ref="L68:L131" si="41">IF(B68=B67,I68+I67,I68)-F68+F67</f>
        <v>230.38</v>
      </c>
      <c r="M68">
        <f t="shared" ref="M68:M131" si="42">M67+I68/60</f>
        <v>134.40866666666668</v>
      </c>
      <c r="N68">
        <f t="shared" si="39"/>
        <v>18000</v>
      </c>
      <c r="O68">
        <f t="shared" si="40"/>
        <v>0</v>
      </c>
      <c r="P68" t="b">
        <f t="shared" si="28"/>
        <v>0</v>
      </c>
      <c r="AB68" s="8">
        <f t="shared" si="29"/>
        <v>0</v>
      </c>
      <c r="AC68" s="8">
        <f t="shared" si="30"/>
        <v>20</v>
      </c>
      <c r="AD68" s="8">
        <f t="shared" si="31"/>
        <v>9</v>
      </c>
      <c r="AE68" s="8">
        <f t="shared" si="32"/>
        <v>11</v>
      </c>
      <c r="AF68" s="8">
        <f t="shared" si="33"/>
        <v>22</v>
      </c>
      <c r="AG68" s="8">
        <f t="shared" si="34"/>
        <v>4</v>
      </c>
      <c r="AH68" s="8">
        <f t="shared" si="35"/>
        <v>19</v>
      </c>
    </row>
    <row r="69" spans="1:34">
      <c r="A69">
        <v>68</v>
      </c>
      <c r="B69" s="1">
        <v>44453</v>
      </c>
      <c r="C69" s="3">
        <v>0.17733796296296298</v>
      </c>
      <c r="D69" s="1">
        <v>44453</v>
      </c>
      <c r="E69" s="3">
        <v>0.26</v>
      </c>
      <c r="F69" s="9">
        <f t="shared" si="27"/>
        <v>0</v>
      </c>
      <c r="G69">
        <v>12</v>
      </c>
      <c r="H69">
        <v>21</v>
      </c>
      <c r="I69" s="2">
        <f t="shared" si="36"/>
        <v>119.03</v>
      </c>
      <c r="J69">
        <f t="shared" si="37"/>
        <v>35</v>
      </c>
      <c r="K69" t="b">
        <f t="shared" si="38"/>
        <v>0</v>
      </c>
      <c r="L69">
        <f t="shared" si="41"/>
        <v>119.03</v>
      </c>
      <c r="M69">
        <f t="shared" si="42"/>
        <v>136.39250000000001</v>
      </c>
      <c r="N69">
        <f t="shared" si="39"/>
        <v>66000</v>
      </c>
      <c r="O69">
        <f t="shared" si="40"/>
        <v>105000</v>
      </c>
      <c r="P69" t="b">
        <f t="shared" si="28"/>
        <v>1</v>
      </c>
      <c r="AB69" s="8">
        <f t="shared" si="29"/>
        <v>0</v>
      </c>
      <c r="AC69" s="8">
        <f t="shared" si="30"/>
        <v>4</v>
      </c>
      <c r="AD69" s="8">
        <f t="shared" si="31"/>
        <v>15</v>
      </c>
      <c r="AE69" s="8">
        <f t="shared" si="32"/>
        <v>22</v>
      </c>
      <c r="AF69" s="8">
        <f t="shared" si="33"/>
        <v>6</v>
      </c>
      <c r="AG69" s="8">
        <f t="shared" si="34"/>
        <v>14</v>
      </c>
      <c r="AH69" s="8">
        <f t="shared" si="35"/>
        <v>24</v>
      </c>
    </row>
    <row r="70" spans="1:34">
      <c r="A70">
        <v>69</v>
      </c>
      <c r="B70" s="1">
        <v>44453</v>
      </c>
      <c r="C70" s="3">
        <v>0.34437500000000004</v>
      </c>
      <c r="D70" s="1">
        <v>44453</v>
      </c>
      <c r="E70" s="3">
        <v>0.42008101851851848</v>
      </c>
      <c r="F70" s="9">
        <f t="shared" si="27"/>
        <v>0</v>
      </c>
      <c r="G70">
        <v>17</v>
      </c>
      <c r="H70">
        <v>20</v>
      </c>
      <c r="I70" s="2">
        <f t="shared" si="36"/>
        <v>109.02</v>
      </c>
      <c r="J70">
        <f t="shared" si="37"/>
        <v>31</v>
      </c>
      <c r="K70" t="b">
        <f t="shared" si="38"/>
        <v>0</v>
      </c>
      <c r="L70">
        <f t="shared" si="41"/>
        <v>228.05</v>
      </c>
      <c r="M70">
        <f t="shared" si="42"/>
        <v>138.20950000000002</v>
      </c>
      <c r="N70">
        <f t="shared" si="39"/>
        <v>93500</v>
      </c>
      <c r="O70">
        <f t="shared" si="40"/>
        <v>100000</v>
      </c>
      <c r="P70" t="b">
        <f t="shared" si="28"/>
        <v>1</v>
      </c>
      <c r="AB70" s="8">
        <f t="shared" si="29"/>
        <v>0</v>
      </c>
      <c r="AC70" s="8">
        <f t="shared" si="30"/>
        <v>8</v>
      </c>
      <c r="AD70" s="8">
        <f t="shared" si="31"/>
        <v>15</v>
      </c>
      <c r="AE70" s="8">
        <f t="shared" si="32"/>
        <v>54</v>
      </c>
      <c r="AF70" s="8">
        <f t="shared" si="33"/>
        <v>10</v>
      </c>
      <c r="AG70" s="8">
        <f t="shared" si="34"/>
        <v>4</v>
      </c>
      <c r="AH70" s="8">
        <f t="shared" si="35"/>
        <v>55</v>
      </c>
    </row>
    <row r="71" spans="1:34">
      <c r="A71">
        <v>70</v>
      </c>
      <c r="B71" s="1">
        <v>44453</v>
      </c>
      <c r="C71" s="3">
        <v>0.5</v>
      </c>
      <c r="D71" s="1">
        <v>44453</v>
      </c>
      <c r="E71" s="3">
        <v>0.58119212962962963</v>
      </c>
      <c r="F71" s="9">
        <f t="shared" si="27"/>
        <v>0</v>
      </c>
      <c r="G71">
        <v>11</v>
      </c>
      <c r="H71">
        <v>22</v>
      </c>
      <c r="I71" s="2">
        <f t="shared" si="36"/>
        <v>116.92</v>
      </c>
      <c r="J71">
        <f t="shared" si="37"/>
        <v>22</v>
      </c>
      <c r="K71" t="b">
        <f t="shared" si="38"/>
        <v>0</v>
      </c>
      <c r="L71">
        <f t="shared" si="41"/>
        <v>225.94</v>
      </c>
      <c r="M71">
        <f t="shared" si="42"/>
        <v>140.15816666666669</v>
      </c>
      <c r="N71">
        <f t="shared" si="39"/>
        <v>60500</v>
      </c>
      <c r="O71">
        <f t="shared" si="40"/>
        <v>110000</v>
      </c>
      <c r="P71" t="b">
        <f t="shared" si="28"/>
        <v>1</v>
      </c>
      <c r="AB71" s="8">
        <f t="shared" si="29"/>
        <v>0</v>
      </c>
      <c r="AC71" s="8">
        <f t="shared" si="30"/>
        <v>12</v>
      </c>
      <c r="AD71" s="8">
        <f t="shared" si="31"/>
        <v>0</v>
      </c>
      <c r="AE71" s="8">
        <f t="shared" si="32"/>
        <v>0</v>
      </c>
      <c r="AF71" s="8">
        <f t="shared" si="33"/>
        <v>13</v>
      </c>
      <c r="AG71" s="8">
        <f t="shared" si="34"/>
        <v>56</v>
      </c>
      <c r="AH71" s="8">
        <f t="shared" si="35"/>
        <v>55</v>
      </c>
    </row>
    <row r="72" spans="1:34">
      <c r="A72">
        <v>71</v>
      </c>
      <c r="B72" s="1">
        <v>44453</v>
      </c>
      <c r="C72" s="3">
        <v>0.64340277777777777</v>
      </c>
      <c r="D72" s="1">
        <v>44453</v>
      </c>
      <c r="E72" s="3">
        <v>0.7085069444444444</v>
      </c>
      <c r="F72" s="9">
        <f t="shared" si="27"/>
        <v>0</v>
      </c>
      <c r="G72">
        <v>7</v>
      </c>
      <c r="H72">
        <v>2</v>
      </c>
      <c r="I72" s="2">
        <f t="shared" si="36"/>
        <v>93.75</v>
      </c>
      <c r="J72">
        <f t="shared" si="37"/>
        <v>7</v>
      </c>
      <c r="K72" t="b">
        <f t="shared" si="38"/>
        <v>0</v>
      </c>
      <c r="L72">
        <f t="shared" si="41"/>
        <v>210.67000000000002</v>
      </c>
      <c r="M72">
        <f t="shared" si="42"/>
        <v>141.72066666666669</v>
      </c>
      <c r="N72">
        <f t="shared" si="39"/>
        <v>42000</v>
      </c>
      <c r="O72">
        <f t="shared" si="40"/>
        <v>12000</v>
      </c>
      <c r="P72" t="b">
        <f t="shared" si="28"/>
        <v>0</v>
      </c>
      <c r="AB72" s="8">
        <f t="shared" si="29"/>
        <v>0</v>
      </c>
      <c r="AC72" s="8">
        <f t="shared" si="30"/>
        <v>15</v>
      </c>
      <c r="AD72" s="8">
        <f t="shared" si="31"/>
        <v>26</v>
      </c>
      <c r="AE72" s="8">
        <f t="shared" si="32"/>
        <v>30</v>
      </c>
      <c r="AF72" s="8">
        <f t="shared" si="33"/>
        <v>17</v>
      </c>
      <c r="AG72" s="8">
        <f t="shared" si="34"/>
        <v>0</v>
      </c>
      <c r="AH72" s="8">
        <f t="shared" si="35"/>
        <v>15</v>
      </c>
    </row>
    <row r="73" spans="1:34">
      <c r="A73">
        <v>72</v>
      </c>
      <c r="B73" s="1">
        <v>44453</v>
      </c>
      <c r="C73" s="3">
        <v>0.77552083333333333</v>
      </c>
      <c r="D73" s="1">
        <v>44453</v>
      </c>
      <c r="E73" s="3">
        <v>0.80270833333333336</v>
      </c>
      <c r="F73" s="9">
        <f t="shared" si="27"/>
        <v>0</v>
      </c>
      <c r="G73">
        <v>8</v>
      </c>
      <c r="H73">
        <v>7</v>
      </c>
      <c r="I73" s="2">
        <f t="shared" si="36"/>
        <v>39.15</v>
      </c>
      <c r="J73">
        <f t="shared" si="37"/>
        <v>13</v>
      </c>
      <c r="K73" t="b">
        <f t="shared" si="38"/>
        <v>0</v>
      </c>
      <c r="L73">
        <f t="shared" si="41"/>
        <v>132.9</v>
      </c>
      <c r="M73">
        <f t="shared" si="42"/>
        <v>142.37316666666669</v>
      </c>
      <c r="N73">
        <f t="shared" si="39"/>
        <v>48000</v>
      </c>
      <c r="O73">
        <f t="shared" si="40"/>
        <v>42000</v>
      </c>
      <c r="P73" t="b">
        <f t="shared" si="28"/>
        <v>0</v>
      </c>
      <c r="AB73" s="8">
        <f t="shared" si="29"/>
        <v>0</v>
      </c>
      <c r="AC73" s="8">
        <f t="shared" si="30"/>
        <v>18</v>
      </c>
      <c r="AD73" s="8">
        <f t="shared" si="31"/>
        <v>36</v>
      </c>
      <c r="AE73" s="8">
        <f t="shared" si="32"/>
        <v>45</v>
      </c>
      <c r="AF73" s="8">
        <f t="shared" si="33"/>
        <v>19</v>
      </c>
      <c r="AG73" s="8">
        <f t="shared" si="34"/>
        <v>15</v>
      </c>
      <c r="AH73" s="8">
        <f t="shared" si="35"/>
        <v>54</v>
      </c>
    </row>
    <row r="74" spans="1:34">
      <c r="A74">
        <v>73</v>
      </c>
      <c r="B74" s="1">
        <v>44453</v>
      </c>
      <c r="C74" s="3">
        <v>0.87285879629629637</v>
      </c>
      <c r="D74" s="1">
        <v>44453</v>
      </c>
      <c r="E74" s="3">
        <v>0.91951388888888885</v>
      </c>
      <c r="F74" s="9">
        <f t="shared" si="27"/>
        <v>0</v>
      </c>
      <c r="G74">
        <v>6</v>
      </c>
      <c r="H74">
        <v>1</v>
      </c>
      <c r="I74" s="2">
        <f t="shared" si="36"/>
        <v>67.180000000000007</v>
      </c>
      <c r="J74">
        <f t="shared" si="37"/>
        <v>12</v>
      </c>
      <c r="K74" t="b">
        <f t="shared" si="38"/>
        <v>0</v>
      </c>
      <c r="L74">
        <f t="shared" si="41"/>
        <v>106.33000000000001</v>
      </c>
      <c r="M74">
        <f t="shared" si="42"/>
        <v>143.49283333333335</v>
      </c>
      <c r="N74">
        <f t="shared" si="39"/>
        <v>36000</v>
      </c>
      <c r="O74">
        <f t="shared" si="40"/>
        <v>6000</v>
      </c>
      <c r="P74" t="b">
        <f t="shared" si="28"/>
        <v>0</v>
      </c>
      <c r="AB74" s="8">
        <f t="shared" si="29"/>
        <v>0</v>
      </c>
      <c r="AC74" s="8">
        <f t="shared" si="30"/>
        <v>20</v>
      </c>
      <c r="AD74" s="8">
        <f t="shared" si="31"/>
        <v>56</v>
      </c>
      <c r="AE74" s="8">
        <f t="shared" si="32"/>
        <v>55</v>
      </c>
      <c r="AF74" s="8">
        <f t="shared" si="33"/>
        <v>22</v>
      </c>
      <c r="AG74" s="8">
        <f t="shared" si="34"/>
        <v>4</v>
      </c>
      <c r="AH74" s="8">
        <f t="shared" si="35"/>
        <v>6</v>
      </c>
    </row>
    <row r="75" spans="1:34">
      <c r="A75">
        <v>74</v>
      </c>
      <c r="B75" s="1">
        <v>44454</v>
      </c>
      <c r="C75" s="3">
        <v>4.2361111111111106E-2</v>
      </c>
      <c r="D75" s="1">
        <v>44454</v>
      </c>
      <c r="E75" s="3">
        <v>0.17298611111111109</v>
      </c>
      <c r="F75" s="9">
        <f t="shared" si="27"/>
        <v>0</v>
      </c>
      <c r="G75">
        <v>0</v>
      </c>
      <c r="H75">
        <v>6</v>
      </c>
      <c r="I75" s="2">
        <f t="shared" si="36"/>
        <v>188.1</v>
      </c>
      <c r="J75">
        <f t="shared" si="37"/>
        <v>11</v>
      </c>
      <c r="K75" t="b">
        <f t="shared" si="38"/>
        <v>0</v>
      </c>
      <c r="L75">
        <f t="shared" si="41"/>
        <v>188.1</v>
      </c>
      <c r="M75">
        <f t="shared" si="42"/>
        <v>146.62783333333334</v>
      </c>
      <c r="N75">
        <f t="shared" si="39"/>
        <v>0</v>
      </c>
      <c r="O75">
        <f t="shared" si="40"/>
        <v>36000</v>
      </c>
      <c r="P75" t="b">
        <f t="shared" si="28"/>
        <v>1</v>
      </c>
      <c r="AB75" s="8">
        <f t="shared" si="29"/>
        <v>0</v>
      </c>
      <c r="AC75" s="8">
        <f t="shared" si="30"/>
        <v>1</v>
      </c>
      <c r="AD75" s="8">
        <f t="shared" si="31"/>
        <v>1</v>
      </c>
      <c r="AE75" s="8">
        <f t="shared" si="32"/>
        <v>0</v>
      </c>
      <c r="AF75" s="8">
        <f t="shared" si="33"/>
        <v>4</v>
      </c>
      <c r="AG75" s="8">
        <f t="shared" si="34"/>
        <v>9</v>
      </c>
      <c r="AH75" s="8">
        <f t="shared" si="35"/>
        <v>6</v>
      </c>
    </row>
    <row r="76" spans="1:34">
      <c r="A76">
        <v>75</v>
      </c>
      <c r="B76" s="1">
        <v>44454</v>
      </c>
      <c r="C76" s="3">
        <v>0.28885416666666669</v>
      </c>
      <c r="D76" s="1">
        <v>44454</v>
      </c>
      <c r="E76" s="3">
        <v>0.34437500000000004</v>
      </c>
      <c r="F76" s="9">
        <f t="shared" si="27"/>
        <v>0</v>
      </c>
      <c r="G76">
        <v>0</v>
      </c>
      <c r="H76">
        <v>5</v>
      </c>
      <c r="I76" s="2">
        <f t="shared" si="36"/>
        <v>79.95</v>
      </c>
      <c r="J76">
        <f t="shared" si="37"/>
        <v>5</v>
      </c>
      <c r="K76" t="b">
        <f t="shared" si="38"/>
        <v>0</v>
      </c>
      <c r="L76">
        <f t="shared" si="41"/>
        <v>268.05</v>
      </c>
      <c r="M76">
        <f t="shared" si="42"/>
        <v>147.96033333333335</v>
      </c>
      <c r="N76">
        <f t="shared" si="39"/>
        <v>0</v>
      </c>
      <c r="O76">
        <f t="shared" si="40"/>
        <v>30000</v>
      </c>
      <c r="P76" t="b">
        <f t="shared" si="28"/>
        <v>1</v>
      </c>
      <c r="AB76" s="8">
        <f t="shared" si="29"/>
        <v>0</v>
      </c>
      <c r="AC76" s="8">
        <f t="shared" si="30"/>
        <v>6</v>
      </c>
      <c r="AD76" s="8">
        <f t="shared" si="31"/>
        <v>55</v>
      </c>
      <c r="AE76" s="8">
        <f t="shared" si="32"/>
        <v>57</v>
      </c>
      <c r="AF76" s="8">
        <f t="shared" si="33"/>
        <v>8</v>
      </c>
      <c r="AG76" s="8">
        <f t="shared" si="34"/>
        <v>15</v>
      </c>
      <c r="AH76" s="8">
        <f t="shared" si="35"/>
        <v>54</v>
      </c>
    </row>
    <row r="77" spans="1:34">
      <c r="A77">
        <v>76</v>
      </c>
      <c r="B77" s="1">
        <v>44454</v>
      </c>
      <c r="C77" s="3">
        <v>0.42424768518518513</v>
      </c>
      <c r="D77" s="1">
        <v>44454</v>
      </c>
      <c r="E77" s="3">
        <v>0.53179398148148149</v>
      </c>
      <c r="F77" s="9">
        <f t="shared" si="27"/>
        <v>0</v>
      </c>
      <c r="G77">
        <v>10</v>
      </c>
      <c r="H77">
        <v>1</v>
      </c>
      <c r="I77" s="2">
        <f t="shared" si="36"/>
        <v>154.87</v>
      </c>
      <c r="J77">
        <f t="shared" si="37"/>
        <v>10</v>
      </c>
      <c r="K77" t="b">
        <f t="shared" si="38"/>
        <v>0</v>
      </c>
      <c r="L77">
        <f t="shared" si="41"/>
        <v>234.82</v>
      </c>
      <c r="M77">
        <f t="shared" si="42"/>
        <v>150.54150000000001</v>
      </c>
      <c r="N77">
        <f t="shared" si="39"/>
        <v>55000</v>
      </c>
      <c r="O77">
        <f t="shared" si="40"/>
        <v>6000</v>
      </c>
      <c r="P77" t="b">
        <f t="shared" si="28"/>
        <v>0</v>
      </c>
      <c r="AB77" s="8">
        <f t="shared" si="29"/>
        <v>0</v>
      </c>
      <c r="AC77" s="8">
        <f t="shared" si="30"/>
        <v>10</v>
      </c>
      <c r="AD77" s="8">
        <f t="shared" si="31"/>
        <v>10</v>
      </c>
      <c r="AE77" s="8">
        <f t="shared" si="32"/>
        <v>55</v>
      </c>
      <c r="AF77" s="8">
        <f t="shared" si="33"/>
        <v>12</v>
      </c>
      <c r="AG77" s="8">
        <f t="shared" si="34"/>
        <v>45</v>
      </c>
      <c r="AH77" s="8">
        <f t="shared" si="35"/>
        <v>47</v>
      </c>
    </row>
    <row r="78" spans="1:34">
      <c r="A78">
        <v>77</v>
      </c>
      <c r="B78" s="1">
        <v>44454</v>
      </c>
      <c r="C78" s="3">
        <v>0.5991319444444444</v>
      </c>
      <c r="D78" s="1">
        <v>44454</v>
      </c>
      <c r="E78" s="3">
        <v>0.63361111111111112</v>
      </c>
      <c r="F78" s="9">
        <f t="shared" si="27"/>
        <v>0</v>
      </c>
      <c r="G78">
        <v>14</v>
      </c>
      <c r="H78">
        <v>21</v>
      </c>
      <c r="I78" s="2">
        <f t="shared" si="36"/>
        <v>49.65</v>
      </c>
      <c r="J78">
        <f t="shared" si="37"/>
        <v>23</v>
      </c>
      <c r="K78" t="b">
        <f t="shared" si="38"/>
        <v>0</v>
      </c>
      <c r="L78">
        <f t="shared" si="41"/>
        <v>204.52</v>
      </c>
      <c r="M78">
        <f t="shared" si="42"/>
        <v>151.369</v>
      </c>
      <c r="N78">
        <f t="shared" si="39"/>
        <v>77000</v>
      </c>
      <c r="O78">
        <f t="shared" si="40"/>
        <v>105000</v>
      </c>
      <c r="P78" t="b">
        <f t="shared" si="28"/>
        <v>1</v>
      </c>
      <c r="AB78" s="8">
        <f t="shared" si="29"/>
        <v>0</v>
      </c>
      <c r="AC78" s="8">
        <f t="shared" si="30"/>
        <v>14</v>
      </c>
      <c r="AD78" s="8">
        <f t="shared" si="31"/>
        <v>22</v>
      </c>
      <c r="AE78" s="8">
        <f t="shared" si="32"/>
        <v>45</v>
      </c>
      <c r="AF78" s="8">
        <f t="shared" si="33"/>
        <v>15</v>
      </c>
      <c r="AG78" s="8">
        <f t="shared" si="34"/>
        <v>12</v>
      </c>
      <c r="AH78" s="8">
        <f t="shared" si="35"/>
        <v>24</v>
      </c>
    </row>
    <row r="79" spans="1:34">
      <c r="A79">
        <v>78</v>
      </c>
      <c r="B79" s="1">
        <v>44454</v>
      </c>
      <c r="C79" s="3">
        <v>0.7228472222222222</v>
      </c>
      <c r="D79" s="1">
        <v>44454</v>
      </c>
      <c r="E79" s="3">
        <v>0.77552083333333333</v>
      </c>
      <c r="F79" s="9">
        <f t="shared" si="27"/>
        <v>0</v>
      </c>
      <c r="G79">
        <v>4</v>
      </c>
      <c r="H79">
        <v>1</v>
      </c>
      <c r="I79" s="2">
        <f t="shared" si="36"/>
        <v>75.849999999999994</v>
      </c>
      <c r="J79">
        <f t="shared" si="37"/>
        <v>6</v>
      </c>
      <c r="K79" t="b">
        <f t="shared" si="38"/>
        <v>0</v>
      </c>
      <c r="L79">
        <f t="shared" si="41"/>
        <v>125.5</v>
      </c>
      <c r="M79">
        <f t="shared" si="42"/>
        <v>152.63316666666665</v>
      </c>
      <c r="N79">
        <f t="shared" si="39"/>
        <v>24000</v>
      </c>
      <c r="O79">
        <f t="shared" si="40"/>
        <v>6000</v>
      </c>
      <c r="P79" t="b">
        <f t="shared" si="28"/>
        <v>0</v>
      </c>
      <c r="AB79" s="8">
        <f t="shared" si="29"/>
        <v>0</v>
      </c>
      <c r="AC79" s="8">
        <f t="shared" si="30"/>
        <v>17</v>
      </c>
      <c r="AD79" s="8">
        <f t="shared" si="31"/>
        <v>20</v>
      </c>
      <c r="AE79" s="8">
        <f t="shared" si="32"/>
        <v>54</v>
      </c>
      <c r="AF79" s="8">
        <f t="shared" si="33"/>
        <v>18</v>
      </c>
      <c r="AG79" s="8">
        <f t="shared" si="34"/>
        <v>36</v>
      </c>
      <c r="AH79" s="8">
        <f t="shared" si="35"/>
        <v>45</v>
      </c>
    </row>
    <row r="80" spans="1:34">
      <c r="A80">
        <v>79</v>
      </c>
      <c r="B80" s="1">
        <v>44454</v>
      </c>
      <c r="C80" s="3">
        <v>0.86644675925925929</v>
      </c>
      <c r="D80" s="1">
        <v>44454</v>
      </c>
      <c r="E80" s="3">
        <v>0.90680555555555553</v>
      </c>
      <c r="F80" s="9">
        <f t="shared" si="27"/>
        <v>0</v>
      </c>
      <c r="G80">
        <v>7</v>
      </c>
      <c r="H80">
        <v>2</v>
      </c>
      <c r="I80" s="2">
        <f t="shared" si="36"/>
        <v>58.12</v>
      </c>
      <c r="J80">
        <f t="shared" si="37"/>
        <v>12</v>
      </c>
      <c r="K80" t="b">
        <f t="shared" si="38"/>
        <v>0</v>
      </c>
      <c r="L80">
        <f t="shared" si="41"/>
        <v>133.97</v>
      </c>
      <c r="M80">
        <f t="shared" si="42"/>
        <v>153.60183333333333</v>
      </c>
      <c r="N80">
        <f t="shared" si="39"/>
        <v>42000</v>
      </c>
      <c r="O80">
        <f t="shared" si="40"/>
        <v>12000</v>
      </c>
      <c r="P80" t="b">
        <f t="shared" si="28"/>
        <v>0</v>
      </c>
      <c r="AB80" s="8">
        <f t="shared" si="29"/>
        <v>0</v>
      </c>
      <c r="AC80" s="8">
        <f t="shared" si="30"/>
        <v>20</v>
      </c>
      <c r="AD80" s="8">
        <f t="shared" si="31"/>
        <v>47</v>
      </c>
      <c r="AE80" s="8">
        <f t="shared" si="32"/>
        <v>41</v>
      </c>
      <c r="AF80" s="8">
        <f t="shared" si="33"/>
        <v>21</v>
      </c>
      <c r="AG80" s="8">
        <f t="shared" si="34"/>
        <v>45</v>
      </c>
      <c r="AH80" s="8">
        <f t="shared" si="35"/>
        <v>48</v>
      </c>
    </row>
    <row r="81" spans="1:34">
      <c r="A81">
        <v>80</v>
      </c>
      <c r="B81" s="1">
        <v>44455</v>
      </c>
      <c r="C81" s="3">
        <v>0.13571759259259261</v>
      </c>
      <c r="D81" s="1">
        <v>44455</v>
      </c>
      <c r="E81" s="3">
        <v>0.25288194444444445</v>
      </c>
      <c r="F81" s="9">
        <f t="shared" si="27"/>
        <v>0</v>
      </c>
      <c r="G81">
        <v>13</v>
      </c>
      <c r="H81">
        <v>5</v>
      </c>
      <c r="I81" s="2">
        <f t="shared" si="36"/>
        <v>168.72</v>
      </c>
      <c r="J81">
        <f t="shared" si="37"/>
        <v>23</v>
      </c>
      <c r="K81" t="b">
        <f t="shared" si="38"/>
        <v>0</v>
      </c>
      <c r="L81">
        <f t="shared" si="41"/>
        <v>168.72</v>
      </c>
      <c r="M81">
        <f t="shared" si="42"/>
        <v>156.41383333333334</v>
      </c>
      <c r="N81">
        <f t="shared" si="39"/>
        <v>71500</v>
      </c>
      <c r="O81">
        <f t="shared" si="40"/>
        <v>30000</v>
      </c>
      <c r="P81" t="b">
        <f t="shared" si="28"/>
        <v>0</v>
      </c>
      <c r="AB81" s="8">
        <f t="shared" si="29"/>
        <v>0</v>
      </c>
      <c r="AC81" s="8">
        <f t="shared" si="30"/>
        <v>3</v>
      </c>
      <c r="AD81" s="8">
        <f t="shared" si="31"/>
        <v>15</v>
      </c>
      <c r="AE81" s="8">
        <f t="shared" si="32"/>
        <v>26</v>
      </c>
      <c r="AF81" s="8">
        <f t="shared" si="33"/>
        <v>6</v>
      </c>
      <c r="AG81" s="8">
        <f t="shared" si="34"/>
        <v>4</v>
      </c>
      <c r="AH81" s="8">
        <f t="shared" si="35"/>
        <v>9</v>
      </c>
    </row>
    <row r="82" spans="1:34">
      <c r="A82">
        <v>81</v>
      </c>
      <c r="B82" s="1">
        <v>44455</v>
      </c>
      <c r="C82" s="3">
        <v>0.29960648148148145</v>
      </c>
      <c r="D82" s="1">
        <v>44455</v>
      </c>
      <c r="E82" s="3">
        <v>0.37712962962962965</v>
      </c>
      <c r="F82" s="9">
        <f t="shared" si="27"/>
        <v>0</v>
      </c>
      <c r="G82">
        <v>13</v>
      </c>
      <c r="H82">
        <v>11</v>
      </c>
      <c r="I82" s="2">
        <f t="shared" si="36"/>
        <v>111.63</v>
      </c>
      <c r="J82">
        <f t="shared" si="37"/>
        <v>31</v>
      </c>
      <c r="K82" t="b">
        <f t="shared" si="38"/>
        <v>0</v>
      </c>
      <c r="L82">
        <f t="shared" si="41"/>
        <v>280.35000000000002</v>
      </c>
      <c r="M82">
        <f t="shared" si="42"/>
        <v>158.27433333333335</v>
      </c>
      <c r="N82">
        <f t="shared" si="39"/>
        <v>71500</v>
      </c>
      <c r="O82">
        <f t="shared" si="40"/>
        <v>60500</v>
      </c>
      <c r="P82" t="b">
        <f t="shared" si="28"/>
        <v>0</v>
      </c>
      <c r="AB82" s="8">
        <f t="shared" si="29"/>
        <v>0</v>
      </c>
      <c r="AC82" s="8">
        <f t="shared" si="30"/>
        <v>7</v>
      </c>
      <c r="AD82" s="8">
        <f t="shared" si="31"/>
        <v>11</v>
      </c>
      <c r="AE82" s="8">
        <f t="shared" si="32"/>
        <v>26</v>
      </c>
      <c r="AF82" s="8">
        <f t="shared" si="33"/>
        <v>9</v>
      </c>
      <c r="AG82" s="8">
        <f t="shared" si="34"/>
        <v>3</v>
      </c>
      <c r="AH82" s="8">
        <f t="shared" si="35"/>
        <v>4</v>
      </c>
    </row>
    <row r="83" spans="1:34">
      <c r="A83">
        <v>82</v>
      </c>
      <c r="B83" s="1">
        <v>44455</v>
      </c>
      <c r="C83" s="3">
        <v>0.46118055555555554</v>
      </c>
      <c r="D83" s="1">
        <v>44455</v>
      </c>
      <c r="E83" s="3">
        <v>0.5005208333333333</v>
      </c>
      <c r="F83" s="9">
        <f t="shared" si="27"/>
        <v>0</v>
      </c>
      <c r="G83">
        <v>14</v>
      </c>
      <c r="H83">
        <v>9</v>
      </c>
      <c r="I83" s="2">
        <f t="shared" si="36"/>
        <v>56.65</v>
      </c>
      <c r="J83">
        <f t="shared" si="37"/>
        <v>34</v>
      </c>
      <c r="K83" t="b">
        <f t="shared" si="38"/>
        <v>0</v>
      </c>
      <c r="L83">
        <f t="shared" si="41"/>
        <v>168.28</v>
      </c>
      <c r="M83">
        <f t="shared" si="42"/>
        <v>159.21850000000001</v>
      </c>
      <c r="N83">
        <f t="shared" si="39"/>
        <v>77000</v>
      </c>
      <c r="O83">
        <f t="shared" si="40"/>
        <v>54000</v>
      </c>
      <c r="P83" t="b">
        <f t="shared" si="28"/>
        <v>0</v>
      </c>
      <c r="AB83" s="8">
        <f t="shared" si="29"/>
        <v>0</v>
      </c>
      <c r="AC83" s="8">
        <f t="shared" si="30"/>
        <v>11</v>
      </c>
      <c r="AD83" s="8">
        <f t="shared" si="31"/>
        <v>4</v>
      </c>
      <c r="AE83" s="8">
        <f t="shared" si="32"/>
        <v>6</v>
      </c>
      <c r="AF83" s="8">
        <f t="shared" si="33"/>
        <v>12</v>
      </c>
      <c r="AG83" s="8">
        <f t="shared" si="34"/>
        <v>0</v>
      </c>
      <c r="AH83" s="8">
        <f t="shared" si="35"/>
        <v>45</v>
      </c>
    </row>
    <row r="84" spans="1:34">
      <c r="A84">
        <v>83</v>
      </c>
      <c r="B84" s="1">
        <v>44455</v>
      </c>
      <c r="C84" s="3">
        <v>0.57986111111111105</v>
      </c>
      <c r="D84" s="1">
        <v>44455</v>
      </c>
      <c r="E84" s="3">
        <v>0.61469907407407409</v>
      </c>
      <c r="F84" s="9">
        <f t="shared" si="27"/>
        <v>0</v>
      </c>
      <c r="G84">
        <v>14</v>
      </c>
      <c r="H84">
        <v>9</v>
      </c>
      <c r="I84" s="2">
        <f t="shared" si="36"/>
        <v>50.17</v>
      </c>
      <c r="J84">
        <f t="shared" si="37"/>
        <v>39</v>
      </c>
      <c r="K84" t="b">
        <f t="shared" si="38"/>
        <v>0</v>
      </c>
      <c r="L84">
        <f t="shared" si="41"/>
        <v>106.82</v>
      </c>
      <c r="M84">
        <f t="shared" si="42"/>
        <v>160.05466666666666</v>
      </c>
      <c r="N84">
        <f t="shared" si="39"/>
        <v>77000</v>
      </c>
      <c r="O84">
        <f t="shared" si="40"/>
        <v>54000</v>
      </c>
      <c r="P84" t="b">
        <f t="shared" si="28"/>
        <v>0</v>
      </c>
      <c r="AB84" s="8">
        <f t="shared" si="29"/>
        <v>0</v>
      </c>
      <c r="AC84" s="8">
        <f t="shared" si="30"/>
        <v>13</v>
      </c>
      <c r="AD84" s="8">
        <f t="shared" si="31"/>
        <v>55</v>
      </c>
      <c r="AE84" s="8">
        <f t="shared" si="32"/>
        <v>0</v>
      </c>
      <c r="AF84" s="8">
        <f t="shared" si="33"/>
        <v>14</v>
      </c>
      <c r="AG84" s="8">
        <f t="shared" si="34"/>
        <v>45</v>
      </c>
      <c r="AH84" s="8">
        <f t="shared" si="35"/>
        <v>10</v>
      </c>
    </row>
    <row r="85" spans="1:34">
      <c r="A85">
        <v>84</v>
      </c>
      <c r="B85" s="1">
        <v>44455</v>
      </c>
      <c r="C85" s="3">
        <v>0.67444444444444451</v>
      </c>
      <c r="D85" s="1">
        <v>44455</v>
      </c>
      <c r="E85" s="3">
        <v>0.72362268518518524</v>
      </c>
      <c r="F85" s="9">
        <f t="shared" si="27"/>
        <v>0</v>
      </c>
      <c r="G85">
        <v>12</v>
      </c>
      <c r="H85">
        <v>7</v>
      </c>
      <c r="I85" s="2">
        <f t="shared" si="36"/>
        <v>70.819999999999993</v>
      </c>
      <c r="J85">
        <f t="shared" si="37"/>
        <v>42</v>
      </c>
      <c r="K85" t="b">
        <f t="shared" si="38"/>
        <v>1</v>
      </c>
      <c r="L85">
        <f t="shared" si="41"/>
        <v>120.99</v>
      </c>
      <c r="M85">
        <f t="shared" si="42"/>
        <v>161.23499999999999</v>
      </c>
      <c r="N85">
        <f t="shared" si="39"/>
        <v>66000</v>
      </c>
      <c r="O85">
        <f t="shared" si="40"/>
        <v>42000</v>
      </c>
      <c r="P85" t="b">
        <f t="shared" si="28"/>
        <v>0</v>
      </c>
      <c r="AB85" s="8">
        <f t="shared" si="29"/>
        <v>0</v>
      </c>
      <c r="AC85" s="8">
        <f t="shared" si="30"/>
        <v>16</v>
      </c>
      <c r="AD85" s="8">
        <f t="shared" si="31"/>
        <v>11</v>
      </c>
      <c r="AE85" s="8">
        <f t="shared" si="32"/>
        <v>12</v>
      </c>
      <c r="AF85" s="8">
        <f t="shared" si="33"/>
        <v>17</v>
      </c>
      <c r="AG85" s="8">
        <f t="shared" si="34"/>
        <v>22</v>
      </c>
      <c r="AH85" s="8">
        <f t="shared" si="35"/>
        <v>1</v>
      </c>
    </row>
    <row r="86" spans="1:34">
      <c r="A86">
        <v>85</v>
      </c>
      <c r="B86" s="1">
        <v>44455</v>
      </c>
      <c r="C86" s="3">
        <v>0.7926157407407407</v>
      </c>
      <c r="D86" s="1">
        <v>44455</v>
      </c>
      <c r="E86" s="3">
        <v>0.86523148148148143</v>
      </c>
      <c r="F86" s="9">
        <f t="shared" si="27"/>
        <v>0</v>
      </c>
      <c r="G86">
        <v>2</v>
      </c>
      <c r="H86">
        <v>19</v>
      </c>
      <c r="I86" s="2">
        <f t="shared" si="36"/>
        <v>104.57</v>
      </c>
      <c r="J86">
        <f t="shared" si="37"/>
        <v>37</v>
      </c>
      <c r="K86" t="b">
        <f t="shared" si="38"/>
        <v>0</v>
      </c>
      <c r="L86">
        <f t="shared" si="41"/>
        <v>175.39</v>
      </c>
      <c r="M86">
        <f t="shared" si="42"/>
        <v>162.97783333333331</v>
      </c>
      <c r="N86">
        <f t="shared" si="39"/>
        <v>12000</v>
      </c>
      <c r="O86">
        <f t="shared" si="40"/>
        <v>104500</v>
      </c>
      <c r="P86" t="b">
        <f t="shared" si="28"/>
        <v>1</v>
      </c>
      <c r="AB86" s="8">
        <f t="shared" si="29"/>
        <v>0</v>
      </c>
      <c r="AC86" s="8">
        <f t="shared" si="30"/>
        <v>19</v>
      </c>
      <c r="AD86" s="8">
        <f t="shared" si="31"/>
        <v>1</v>
      </c>
      <c r="AE86" s="8">
        <f t="shared" si="32"/>
        <v>22</v>
      </c>
      <c r="AF86" s="8">
        <f t="shared" si="33"/>
        <v>20</v>
      </c>
      <c r="AG86" s="8">
        <f t="shared" si="34"/>
        <v>45</v>
      </c>
      <c r="AH86" s="8">
        <f t="shared" si="35"/>
        <v>56</v>
      </c>
    </row>
    <row r="87" spans="1:34">
      <c r="A87">
        <v>86</v>
      </c>
      <c r="B87" s="1">
        <v>44456</v>
      </c>
      <c r="C87" s="3">
        <v>0.28914351851851855</v>
      </c>
      <c r="D87" s="1">
        <v>44456</v>
      </c>
      <c r="E87" s="3">
        <v>0.33407407407407402</v>
      </c>
      <c r="F87" s="9">
        <f t="shared" si="27"/>
        <v>0</v>
      </c>
      <c r="G87">
        <v>4</v>
      </c>
      <c r="H87">
        <v>11</v>
      </c>
      <c r="I87" s="2">
        <f t="shared" si="36"/>
        <v>64.7</v>
      </c>
      <c r="J87">
        <f t="shared" si="37"/>
        <v>22</v>
      </c>
      <c r="K87" t="b">
        <f t="shared" si="38"/>
        <v>0</v>
      </c>
      <c r="L87">
        <f t="shared" si="41"/>
        <v>64.7</v>
      </c>
      <c r="M87">
        <f t="shared" si="42"/>
        <v>164.05616666666666</v>
      </c>
      <c r="N87">
        <f t="shared" si="39"/>
        <v>24000</v>
      </c>
      <c r="O87">
        <f t="shared" si="40"/>
        <v>60500</v>
      </c>
      <c r="P87" t="b">
        <f t="shared" si="28"/>
        <v>1</v>
      </c>
      <c r="AB87" s="8">
        <f t="shared" si="29"/>
        <v>0</v>
      </c>
      <c r="AC87" s="8">
        <f t="shared" si="30"/>
        <v>6</v>
      </c>
      <c r="AD87" s="8">
        <f t="shared" si="31"/>
        <v>56</v>
      </c>
      <c r="AE87" s="8">
        <f t="shared" si="32"/>
        <v>22</v>
      </c>
      <c r="AF87" s="8">
        <f t="shared" si="33"/>
        <v>8</v>
      </c>
      <c r="AG87" s="8">
        <f t="shared" si="34"/>
        <v>1</v>
      </c>
      <c r="AH87" s="8">
        <f t="shared" si="35"/>
        <v>4</v>
      </c>
    </row>
    <row r="88" spans="1:34">
      <c r="A88">
        <v>87</v>
      </c>
      <c r="B88" s="1">
        <v>44456</v>
      </c>
      <c r="C88" s="3">
        <v>0.45840277777777777</v>
      </c>
      <c r="D88" s="1">
        <v>44456</v>
      </c>
      <c r="E88" s="3">
        <v>0.47927083333333331</v>
      </c>
      <c r="F88" s="9">
        <f t="shared" si="27"/>
        <v>0</v>
      </c>
      <c r="G88">
        <v>21</v>
      </c>
      <c r="H88">
        <v>15</v>
      </c>
      <c r="I88" s="2">
        <f t="shared" si="36"/>
        <v>30.05</v>
      </c>
      <c r="J88">
        <f t="shared" si="37"/>
        <v>32</v>
      </c>
      <c r="K88" t="b">
        <f t="shared" si="38"/>
        <v>0</v>
      </c>
      <c r="L88">
        <f t="shared" si="41"/>
        <v>94.75</v>
      </c>
      <c r="M88">
        <f t="shared" si="42"/>
        <v>164.55699999999999</v>
      </c>
      <c r="N88">
        <f t="shared" si="39"/>
        <v>105000</v>
      </c>
      <c r="O88">
        <f t="shared" si="40"/>
        <v>82500</v>
      </c>
      <c r="P88" t="b">
        <f t="shared" si="28"/>
        <v>0</v>
      </c>
      <c r="AB88" s="8">
        <f t="shared" si="29"/>
        <v>0</v>
      </c>
      <c r="AC88" s="8">
        <f t="shared" si="30"/>
        <v>11</v>
      </c>
      <c r="AD88" s="8">
        <f t="shared" si="31"/>
        <v>0</v>
      </c>
      <c r="AE88" s="8">
        <f t="shared" si="32"/>
        <v>6</v>
      </c>
      <c r="AF88" s="8">
        <f t="shared" si="33"/>
        <v>11</v>
      </c>
      <c r="AG88" s="8">
        <f t="shared" si="34"/>
        <v>30</v>
      </c>
      <c r="AH88" s="8">
        <f t="shared" si="35"/>
        <v>9</v>
      </c>
    </row>
    <row r="89" spans="1:34">
      <c r="A89">
        <v>88</v>
      </c>
      <c r="B89" s="1">
        <v>44456</v>
      </c>
      <c r="C89" s="3">
        <v>0.55218749999999994</v>
      </c>
      <c r="D89" s="1">
        <v>44456</v>
      </c>
      <c r="E89" s="3">
        <v>0.62156250000000002</v>
      </c>
      <c r="F89" s="9">
        <f t="shared" si="27"/>
        <v>0</v>
      </c>
      <c r="G89">
        <v>7</v>
      </c>
      <c r="H89">
        <v>13</v>
      </c>
      <c r="I89" s="2">
        <f t="shared" si="36"/>
        <v>99.9</v>
      </c>
      <c r="J89">
        <f t="shared" si="37"/>
        <v>24</v>
      </c>
      <c r="K89" t="b">
        <f t="shared" si="38"/>
        <v>0</v>
      </c>
      <c r="L89">
        <f t="shared" si="41"/>
        <v>129.95000000000002</v>
      </c>
      <c r="M89">
        <f t="shared" si="42"/>
        <v>166.22199999999998</v>
      </c>
      <c r="N89">
        <f t="shared" si="39"/>
        <v>42000</v>
      </c>
      <c r="O89">
        <f t="shared" si="40"/>
        <v>71500</v>
      </c>
      <c r="P89" t="b">
        <f t="shared" si="28"/>
        <v>1</v>
      </c>
      <c r="AB89" s="8">
        <f t="shared" si="29"/>
        <v>0</v>
      </c>
      <c r="AC89" s="8">
        <f t="shared" si="30"/>
        <v>13</v>
      </c>
      <c r="AD89" s="8">
        <f t="shared" si="31"/>
        <v>15</v>
      </c>
      <c r="AE89" s="8">
        <f t="shared" si="32"/>
        <v>9</v>
      </c>
      <c r="AF89" s="8">
        <f t="shared" si="33"/>
        <v>14</v>
      </c>
      <c r="AG89" s="8">
        <f t="shared" si="34"/>
        <v>55</v>
      </c>
      <c r="AH89" s="8">
        <f t="shared" si="35"/>
        <v>3</v>
      </c>
    </row>
    <row r="90" spans="1:34">
      <c r="A90">
        <v>89</v>
      </c>
      <c r="B90" s="1">
        <v>44456</v>
      </c>
      <c r="C90" s="3">
        <v>0.64994212962962961</v>
      </c>
      <c r="D90" s="1">
        <v>44456</v>
      </c>
      <c r="E90" s="3">
        <v>0.71797453703703706</v>
      </c>
      <c r="F90" s="9">
        <f t="shared" si="27"/>
        <v>0</v>
      </c>
      <c r="G90">
        <v>14</v>
      </c>
      <c r="H90">
        <v>16</v>
      </c>
      <c r="I90" s="2">
        <f t="shared" si="36"/>
        <v>97.97</v>
      </c>
      <c r="J90">
        <f t="shared" si="37"/>
        <v>25</v>
      </c>
      <c r="K90" t="b">
        <f t="shared" si="38"/>
        <v>0</v>
      </c>
      <c r="L90">
        <f t="shared" si="41"/>
        <v>197.87</v>
      </c>
      <c r="M90">
        <f t="shared" si="42"/>
        <v>167.85483333333332</v>
      </c>
      <c r="N90">
        <f t="shared" si="39"/>
        <v>77000</v>
      </c>
      <c r="O90">
        <f t="shared" si="40"/>
        <v>88000</v>
      </c>
      <c r="P90" t="b">
        <f t="shared" si="28"/>
        <v>1</v>
      </c>
      <c r="AB90" s="8">
        <f t="shared" si="29"/>
        <v>0</v>
      </c>
      <c r="AC90" s="8">
        <f t="shared" si="30"/>
        <v>15</v>
      </c>
      <c r="AD90" s="8">
        <f t="shared" si="31"/>
        <v>35</v>
      </c>
      <c r="AE90" s="8">
        <f t="shared" si="32"/>
        <v>55</v>
      </c>
      <c r="AF90" s="8">
        <f t="shared" si="33"/>
        <v>17</v>
      </c>
      <c r="AG90" s="8">
        <f t="shared" si="34"/>
        <v>13</v>
      </c>
      <c r="AH90" s="8">
        <f t="shared" si="35"/>
        <v>53</v>
      </c>
    </row>
    <row r="91" spans="1:34">
      <c r="A91">
        <v>90</v>
      </c>
      <c r="B91" s="1">
        <v>44456</v>
      </c>
      <c r="C91" s="3">
        <v>0.80049768518518516</v>
      </c>
      <c r="D91" s="1">
        <v>44456</v>
      </c>
      <c r="E91" s="3">
        <v>0.86509259259259252</v>
      </c>
      <c r="F91" s="9">
        <f t="shared" si="27"/>
        <v>0</v>
      </c>
      <c r="G91">
        <v>7</v>
      </c>
      <c r="H91">
        <v>0</v>
      </c>
      <c r="I91" s="2">
        <f t="shared" si="36"/>
        <v>93.02</v>
      </c>
      <c r="J91">
        <f t="shared" si="37"/>
        <v>16</v>
      </c>
      <c r="K91" t="b">
        <f t="shared" si="38"/>
        <v>0</v>
      </c>
      <c r="L91">
        <f t="shared" si="41"/>
        <v>190.99</v>
      </c>
      <c r="M91">
        <f t="shared" si="42"/>
        <v>169.40516666666664</v>
      </c>
      <c r="N91">
        <f t="shared" si="39"/>
        <v>42000</v>
      </c>
      <c r="O91">
        <f t="shared" si="40"/>
        <v>0</v>
      </c>
      <c r="P91" t="b">
        <f t="shared" si="28"/>
        <v>0</v>
      </c>
      <c r="AB91" s="8">
        <f t="shared" si="29"/>
        <v>0</v>
      </c>
      <c r="AC91" s="8">
        <f t="shared" si="30"/>
        <v>19</v>
      </c>
      <c r="AD91" s="8">
        <f t="shared" si="31"/>
        <v>12</v>
      </c>
      <c r="AE91" s="8">
        <f t="shared" si="32"/>
        <v>43</v>
      </c>
      <c r="AF91" s="8">
        <f t="shared" si="33"/>
        <v>20</v>
      </c>
      <c r="AG91" s="8">
        <f t="shared" si="34"/>
        <v>45</v>
      </c>
      <c r="AH91" s="8">
        <f t="shared" si="35"/>
        <v>44</v>
      </c>
    </row>
    <row r="92" spans="1:34">
      <c r="A92">
        <v>91</v>
      </c>
      <c r="B92" s="1">
        <v>44457</v>
      </c>
      <c r="C92" s="3">
        <v>0.21187500000000001</v>
      </c>
      <c r="D92" s="1">
        <v>44457</v>
      </c>
      <c r="E92" s="3">
        <v>0.26673611111111112</v>
      </c>
      <c r="F92" s="9">
        <f t="shared" si="27"/>
        <v>0</v>
      </c>
      <c r="G92">
        <v>17</v>
      </c>
      <c r="H92">
        <v>15</v>
      </c>
      <c r="I92" s="2">
        <f t="shared" si="36"/>
        <v>79</v>
      </c>
      <c r="J92">
        <f t="shared" si="37"/>
        <v>33</v>
      </c>
      <c r="K92" t="b">
        <f t="shared" si="38"/>
        <v>0</v>
      </c>
      <c r="L92">
        <f t="shared" si="41"/>
        <v>79</v>
      </c>
      <c r="M92">
        <f t="shared" si="42"/>
        <v>170.72183333333331</v>
      </c>
      <c r="N92">
        <f t="shared" si="39"/>
        <v>93500</v>
      </c>
      <c r="O92">
        <f t="shared" si="40"/>
        <v>82500</v>
      </c>
      <c r="P92" t="b">
        <f t="shared" si="28"/>
        <v>0</v>
      </c>
      <c r="AB92" s="8">
        <f t="shared" si="29"/>
        <v>0</v>
      </c>
      <c r="AC92" s="8">
        <f t="shared" si="30"/>
        <v>5</v>
      </c>
      <c r="AD92" s="8">
        <f t="shared" si="31"/>
        <v>5</v>
      </c>
      <c r="AE92" s="8">
        <f t="shared" si="32"/>
        <v>6</v>
      </c>
      <c r="AF92" s="8">
        <f t="shared" si="33"/>
        <v>6</v>
      </c>
      <c r="AG92" s="8">
        <f t="shared" si="34"/>
        <v>24</v>
      </c>
      <c r="AH92" s="8">
        <f t="shared" si="35"/>
        <v>6</v>
      </c>
    </row>
    <row r="93" spans="1:34">
      <c r="A93">
        <v>92</v>
      </c>
      <c r="B93" s="1">
        <v>44457</v>
      </c>
      <c r="C93" s="3">
        <v>0.38490740740740742</v>
      </c>
      <c r="D93" s="1">
        <v>44457</v>
      </c>
      <c r="E93" s="3">
        <v>0.41679398148148145</v>
      </c>
      <c r="F93" s="9">
        <f t="shared" si="27"/>
        <v>0</v>
      </c>
      <c r="G93">
        <v>5</v>
      </c>
      <c r="H93">
        <v>8</v>
      </c>
      <c r="I93" s="2">
        <f t="shared" si="36"/>
        <v>45.92</v>
      </c>
      <c r="J93">
        <f t="shared" si="37"/>
        <v>23</v>
      </c>
      <c r="K93" t="b">
        <f t="shared" si="38"/>
        <v>0</v>
      </c>
      <c r="L93">
        <f t="shared" si="41"/>
        <v>124.92</v>
      </c>
      <c r="M93">
        <f t="shared" si="42"/>
        <v>171.48716666666664</v>
      </c>
      <c r="N93">
        <f t="shared" si="39"/>
        <v>30000</v>
      </c>
      <c r="O93">
        <f t="shared" si="40"/>
        <v>48000</v>
      </c>
      <c r="P93" t="b">
        <f t="shared" si="28"/>
        <v>1</v>
      </c>
      <c r="AB93" s="8">
        <f t="shared" si="29"/>
        <v>0</v>
      </c>
      <c r="AC93" s="8">
        <f t="shared" si="30"/>
        <v>9</v>
      </c>
      <c r="AD93" s="8">
        <f t="shared" si="31"/>
        <v>14</v>
      </c>
      <c r="AE93" s="8">
        <f t="shared" si="32"/>
        <v>16</v>
      </c>
      <c r="AF93" s="8">
        <f t="shared" si="33"/>
        <v>10</v>
      </c>
      <c r="AG93" s="8">
        <f t="shared" si="34"/>
        <v>0</v>
      </c>
      <c r="AH93" s="8">
        <f t="shared" si="35"/>
        <v>11</v>
      </c>
    </row>
    <row r="94" spans="1:34">
      <c r="A94">
        <v>93</v>
      </c>
      <c r="B94" s="1">
        <v>44457</v>
      </c>
      <c r="C94" s="3">
        <v>0.47458333333333336</v>
      </c>
      <c r="D94" s="1">
        <v>44457</v>
      </c>
      <c r="E94" s="3">
        <v>0.5599884259259259</v>
      </c>
      <c r="F94" s="9">
        <f t="shared" si="27"/>
        <v>0</v>
      </c>
      <c r="G94">
        <v>14</v>
      </c>
      <c r="H94">
        <v>9</v>
      </c>
      <c r="I94" s="2">
        <f t="shared" si="36"/>
        <v>122.98</v>
      </c>
      <c r="J94">
        <f t="shared" si="37"/>
        <v>29</v>
      </c>
      <c r="K94" t="b">
        <f t="shared" si="38"/>
        <v>0</v>
      </c>
      <c r="L94">
        <f t="shared" si="41"/>
        <v>168.9</v>
      </c>
      <c r="M94">
        <f t="shared" si="42"/>
        <v>173.53683333333331</v>
      </c>
      <c r="N94">
        <f t="shared" si="39"/>
        <v>77000</v>
      </c>
      <c r="O94">
        <f t="shared" si="40"/>
        <v>54000</v>
      </c>
      <c r="P94" t="b">
        <f t="shared" si="28"/>
        <v>0</v>
      </c>
      <c r="AB94" s="8">
        <f t="shared" si="29"/>
        <v>0</v>
      </c>
      <c r="AC94" s="8">
        <f t="shared" si="30"/>
        <v>11</v>
      </c>
      <c r="AD94" s="8">
        <f t="shared" si="31"/>
        <v>23</v>
      </c>
      <c r="AE94" s="8">
        <f t="shared" si="32"/>
        <v>24</v>
      </c>
      <c r="AF94" s="8">
        <f t="shared" si="33"/>
        <v>13</v>
      </c>
      <c r="AG94" s="8">
        <f t="shared" si="34"/>
        <v>26</v>
      </c>
      <c r="AH94" s="8">
        <f t="shared" si="35"/>
        <v>23</v>
      </c>
    </row>
    <row r="95" spans="1:34">
      <c r="A95">
        <v>94</v>
      </c>
      <c r="B95" s="1">
        <v>44457</v>
      </c>
      <c r="C95" s="3">
        <v>0.62175925925925923</v>
      </c>
      <c r="D95" s="1">
        <v>44457</v>
      </c>
      <c r="E95" s="3">
        <v>0.64258101851851845</v>
      </c>
      <c r="F95" s="9">
        <f t="shared" si="27"/>
        <v>0</v>
      </c>
      <c r="G95">
        <v>11</v>
      </c>
      <c r="H95">
        <v>17</v>
      </c>
      <c r="I95" s="2">
        <f t="shared" si="36"/>
        <v>29.98</v>
      </c>
      <c r="J95">
        <f t="shared" si="37"/>
        <v>31</v>
      </c>
      <c r="K95" t="b">
        <f t="shared" si="38"/>
        <v>0</v>
      </c>
      <c r="L95">
        <f t="shared" si="41"/>
        <v>152.96</v>
      </c>
      <c r="M95">
        <f t="shared" si="42"/>
        <v>174.03649999999996</v>
      </c>
      <c r="N95">
        <f t="shared" si="39"/>
        <v>60500</v>
      </c>
      <c r="O95">
        <f t="shared" si="40"/>
        <v>93500</v>
      </c>
      <c r="P95" t="b">
        <f t="shared" si="28"/>
        <v>1</v>
      </c>
      <c r="AB95" s="8">
        <f t="shared" si="29"/>
        <v>0</v>
      </c>
      <c r="AC95" s="8">
        <f t="shared" si="30"/>
        <v>14</v>
      </c>
      <c r="AD95" s="8">
        <f t="shared" si="31"/>
        <v>55</v>
      </c>
      <c r="AE95" s="8">
        <f t="shared" si="32"/>
        <v>20</v>
      </c>
      <c r="AF95" s="8">
        <f t="shared" si="33"/>
        <v>15</v>
      </c>
      <c r="AG95" s="8">
        <f t="shared" si="34"/>
        <v>25</v>
      </c>
      <c r="AH95" s="8">
        <f t="shared" si="35"/>
        <v>19</v>
      </c>
    </row>
    <row r="96" spans="1:34">
      <c r="A96">
        <v>95</v>
      </c>
      <c r="B96" s="1">
        <v>44457</v>
      </c>
      <c r="C96" s="3">
        <v>0.72517361111111101</v>
      </c>
      <c r="D96" s="1">
        <v>44457</v>
      </c>
      <c r="E96" s="3">
        <v>0.78138888888888891</v>
      </c>
      <c r="F96" s="9">
        <f t="shared" si="27"/>
        <v>0</v>
      </c>
      <c r="G96">
        <v>7</v>
      </c>
      <c r="H96">
        <v>16</v>
      </c>
      <c r="I96" s="2">
        <f t="shared" si="36"/>
        <v>80.95</v>
      </c>
      <c r="J96">
        <f t="shared" si="37"/>
        <v>21</v>
      </c>
      <c r="K96" t="b">
        <f t="shared" si="38"/>
        <v>0</v>
      </c>
      <c r="L96">
        <f t="shared" si="41"/>
        <v>110.93</v>
      </c>
      <c r="M96">
        <f t="shared" si="42"/>
        <v>175.38566666666662</v>
      </c>
      <c r="N96">
        <f t="shared" si="39"/>
        <v>42000</v>
      </c>
      <c r="O96">
        <f t="shared" si="40"/>
        <v>88000</v>
      </c>
      <c r="P96" t="b">
        <f t="shared" si="28"/>
        <v>1</v>
      </c>
      <c r="AB96" s="8">
        <f t="shared" si="29"/>
        <v>0</v>
      </c>
      <c r="AC96" s="8">
        <f t="shared" si="30"/>
        <v>17</v>
      </c>
      <c r="AD96" s="8">
        <f t="shared" si="31"/>
        <v>24</v>
      </c>
      <c r="AE96" s="8">
        <f t="shared" si="32"/>
        <v>15</v>
      </c>
      <c r="AF96" s="8">
        <f t="shared" si="33"/>
        <v>18</v>
      </c>
      <c r="AG96" s="8">
        <f t="shared" si="34"/>
        <v>45</v>
      </c>
      <c r="AH96" s="8">
        <f t="shared" si="35"/>
        <v>12</v>
      </c>
    </row>
    <row r="97" spans="1:34">
      <c r="A97">
        <v>96</v>
      </c>
      <c r="B97" s="1">
        <v>44458</v>
      </c>
      <c r="C97" s="3">
        <v>0.37921296296296297</v>
      </c>
      <c r="D97" s="1">
        <v>44458</v>
      </c>
      <c r="E97" s="3">
        <v>0.44873842592592594</v>
      </c>
      <c r="F97" s="9">
        <f t="shared" si="27"/>
        <v>0</v>
      </c>
      <c r="G97">
        <v>5</v>
      </c>
      <c r="H97">
        <v>1</v>
      </c>
      <c r="I97" s="2">
        <f t="shared" si="36"/>
        <v>100.12</v>
      </c>
      <c r="J97">
        <f t="shared" si="37"/>
        <v>10</v>
      </c>
      <c r="K97" t="b">
        <f t="shared" si="38"/>
        <v>0</v>
      </c>
      <c r="L97">
        <f t="shared" si="41"/>
        <v>100.12</v>
      </c>
      <c r="M97">
        <f t="shared" si="42"/>
        <v>177.05433333333329</v>
      </c>
      <c r="N97">
        <f t="shared" si="39"/>
        <v>30000</v>
      </c>
      <c r="O97">
        <f t="shared" si="40"/>
        <v>6000</v>
      </c>
      <c r="P97" t="b">
        <f t="shared" si="28"/>
        <v>0</v>
      </c>
      <c r="AB97" s="8">
        <f t="shared" si="29"/>
        <v>0</v>
      </c>
      <c r="AC97" s="8">
        <f t="shared" si="30"/>
        <v>9</v>
      </c>
      <c r="AD97" s="8">
        <f t="shared" si="31"/>
        <v>6</v>
      </c>
      <c r="AE97" s="8">
        <f t="shared" si="32"/>
        <v>4</v>
      </c>
      <c r="AF97" s="8">
        <f t="shared" si="33"/>
        <v>10</v>
      </c>
      <c r="AG97" s="8">
        <f t="shared" si="34"/>
        <v>46</v>
      </c>
      <c r="AH97" s="8">
        <f t="shared" si="35"/>
        <v>11</v>
      </c>
    </row>
    <row r="98" spans="1:34">
      <c r="A98">
        <v>97</v>
      </c>
      <c r="B98" s="1">
        <v>44458</v>
      </c>
      <c r="C98" s="3">
        <v>0.58005787037037038</v>
      </c>
      <c r="D98" s="1">
        <v>44458</v>
      </c>
      <c r="E98" s="3">
        <v>0.62572916666666667</v>
      </c>
      <c r="F98" s="9">
        <f t="shared" ref="F98:F129" si="43">IF(AB98&lt;&gt;0,ROUND(HOUR(E98-Q$2)*60+MINUTE(E98-Q$2)+IF(SECOND(E98-Q$2)&lt;&gt;0,60/SECOND(E98-Q$2),0),2),0)</f>
        <v>0</v>
      </c>
      <c r="G98">
        <v>14</v>
      </c>
      <c r="H98">
        <v>7</v>
      </c>
      <c r="I98" s="2">
        <f t="shared" si="36"/>
        <v>65.77</v>
      </c>
      <c r="J98">
        <f t="shared" si="37"/>
        <v>23</v>
      </c>
      <c r="K98" t="b">
        <f t="shared" si="38"/>
        <v>0</v>
      </c>
      <c r="L98">
        <f t="shared" si="41"/>
        <v>165.89</v>
      </c>
      <c r="M98">
        <f t="shared" si="42"/>
        <v>178.15049999999997</v>
      </c>
      <c r="N98">
        <f t="shared" si="39"/>
        <v>77000</v>
      </c>
      <c r="O98">
        <f t="shared" si="40"/>
        <v>42000</v>
      </c>
      <c r="P98" t="b">
        <f t="shared" ref="P98:P129" si="44">IF(O98&gt;N98,TRUE,FALSE)</f>
        <v>0</v>
      </c>
      <c r="AB98" s="8">
        <f t="shared" ref="AB98:AB129" si="45">D98-B98</f>
        <v>0</v>
      </c>
      <c r="AC98" s="8">
        <f t="shared" ref="AC98:AC129" si="46">HOUR(C98)</f>
        <v>13</v>
      </c>
      <c r="AD98" s="8">
        <f t="shared" ref="AD98:AD129" si="47">MINUTE(C98)</f>
        <v>55</v>
      </c>
      <c r="AE98" s="8">
        <f t="shared" ref="AE98:AE129" si="48">SECOND(C98)</f>
        <v>17</v>
      </c>
      <c r="AF98" s="8">
        <f t="shared" ref="AF98:AF129" si="49">IF(AB98&gt;0,HOUR(E98)+24,HOUR(E98))</f>
        <v>15</v>
      </c>
      <c r="AG98" s="8">
        <f t="shared" ref="AG98:AG129" si="50">MINUTE(E98)</f>
        <v>1</v>
      </c>
      <c r="AH98" s="8">
        <f t="shared" ref="AH98:AH129" si="51">SECOND(E98)</f>
        <v>3</v>
      </c>
    </row>
    <row r="99" spans="1:34">
      <c r="A99">
        <v>98</v>
      </c>
      <c r="B99" s="1">
        <v>44458</v>
      </c>
      <c r="C99" s="3">
        <v>0.67716435185185186</v>
      </c>
      <c r="D99" s="1">
        <v>44458</v>
      </c>
      <c r="E99" s="3">
        <v>0.73178240740740741</v>
      </c>
      <c r="F99" s="9">
        <f t="shared" si="43"/>
        <v>0</v>
      </c>
      <c r="G99">
        <v>12</v>
      </c>
      <c r="H99">
        <v>9</v>
      </c>
      <c r="I99" s="2">
        <f t="shared" si="36"/>
        <v>78.650000000000006</v>
      </c>
      <c r="J99">
        <f t="shared" ref="J99:J130" si="52">J98-H98+G99</f>
        <v>28</v>
      </c>
      <c r="K99" t="b">
        <f t="shared" si="38"/>
        <v>0</v>
      </c>
      <c r="L99">
        <f t="shared" si="41"/>
        <v>144.42000000000002</v>
      </c>
      <c r="M99">
        <f t="shared" si="42"/>
        <v>179.4613333333333</v>
      </c>
      <c r="N99">
        <f t="shared" si="39"/>
        <v>66000</v>
      </c>
      <c r="O99">
        <f t="shared" ref="O99:O130" si="53">IF(H99&lt;10,H99*6000,IF(H99&lt;20,H99*5500,IF(H99&lt;30,H99*5000,H99*4000)))</f>
        <v>54000</v>
      </c>
      <c r="P99" t="b">
        <f t="shared" si="44"/>
        <v>0</v>
      </c>
      <c r="AB99" s="8">
        <f t="shared" si="45"/>
        <v>0</v>
      </c>
      <c r="AC99" s="8">
        <f t="shared" si="46"/>
        <v>16</v>
      </c>
      <c r="AD99" s="8">
        <f t="shared" si="47"/>
        <v>15</v>
      </c>
      <c r="AE99" s="8">
        <f t="shared" si="48"/>
        <v>7</v>
      </c>
      <c r="AF99" s="8">
        <f t="shared" si="49"/>
        <v>17</v>
      </c>
      <c r="AG99" s="8">
        <f t="shared" si="50"/>
        <v>33</v>
      </c>
      <c r="AH99" s="8">
        <f t="shared" si="51"/>
        <v>46</v>
      </c>
    </row>
    <row r="100" spans="1:34">
      <c r="A100">
        <v>99</v>
      </c>
      <c r="B100" s="1">
        <v>44458</v>
      </c>
      <c r="C100" s="3">
        <v>0.81361111111111117</v>
      </c>
      <c r="D100" s="1">
        <v>44458</v>
      </c>
      <c r="E100" s="3">
        <v>0.84862268518518524</v>
      </c>
      <c r="F100" s="9">
        <f t="shared" si="43"/>
        <v>0</v>
      </c>
      <c r="G100">
        <v>11</v>
      </c>
      <c r="H100">
        <v>9</v>
      </c>
      <c r="I100" s="2">
        <f t="shared" si="36"/>
        <v>50.42</v>
      </c>
      <c r="J100">
        <f t="shared" si="52"/>
        <v>30</v>
      </c>
      <c r="K100" t="b">
        <f t="shared" si="38"/>
        <v>0</v>
      </c>
      <c r="L100">
        <f t="shared" si="41"/>
        <v>129.07</v>
      </c>
      <c r="M100">
        <f t="shared" si="42"/>
        <v>180.30166666666662</v>
      </c>
      <c r="N100">
        <f t="shared" si="39"/>
        <v>60500</v>
      </c>
      <c r="O100">
        <f t="shared" si="53"/>
        <v>54000</v>
      </c>
      <c r="P100" t="b">
        <f t="shared" si="44"/>
        <v>0</v>
      </c>
      <c r="AB100" s="8">
        <f t="shared" si="45"/>
        <v>0</v>
      </c>
      <c r="AC100" s="8">
        <f t="shared" si="46"/>
        <v>19</v>
      </c>
      <c r="AD100" s="8">
        <f t="shared" si="47"/>
        <v>31</v>
      </c>
      <c r="AE100" s="8">
        <f t="shared" si="48"/>
        <v>36</v>
      </c>
      <c r="AF100" s="8">
        <f t="shared" si="49"/>
        <v>20</v>
      </c>
      <c r="AG100" s="8">
        <f t="shared" si="50"/>
        <v>22</v>
      </c>
      <c r="AH100" s="8">
        <f t="shared" si="51"/>
        <v>1</v>
      </c>
    </row>
    <row r="101" spans="1:34">
      <c r="A101">
        <v>100</v>
      </c>
      <c r="B101" s="1">
        <v>44458</v>
      </c>
      <c r="C101" s="3">
        <v>0.95554398148148145</v>
      </c>
      <c r="D101" s="1">
        <v>44459</v>
      </c>
      <c r="E101" s="3">
        <v>5.0520833333333327E-2</v>
      </c>
      <c r="F101" s="9">
        <f t="shared" si="43"/>
        <v>73.33</v>
      </c>
      <c r="G101">
        <v>11</v>
      </c>
      <c r="H101">
        <v>8</v>
      </c>
      <c r="I101" s="2">
        <f t="shared" si="36"/>
        <v>136.77000000000001</v>
      </c>
      <c r="J101">
        <f t="shared" si="52"/>
        <v>32</v>
      </c>
      <c r="K101" t="b">
        <f t="shared" si="38"/>
        <v>0</v>
      </c>
      <c r="L101">
        <f t="shared" si="41"/>
        <v>113.86</v>
      </c>
      <c r="M101">
        <f t="shared" si="42"/>
        <v>182.58116666666663</v>
      </c>
      <c r="N101">
        <f t="shared" si="39"/>
        <v>60500</v>
      </c>
      <c r="O101">
        <f t="shared" si="53"/>
        <v>48000</v>
      </c>
      <c r="P101" t="b">
        <f t="shared" si="44"/>
        <v>0</v>
      </c>
      <c r="AB101" s="8">
        <f t="shared" si="45"/>
        <v>1</v>
      </c>
      <c r="AC101" s="8">
        <f t="shared" si="46"/>
        <v>22</v>
      </c>
      <c r="AD101" s="8">
        <f t="shared" si="47"/>
        <v>55</v>
      </c>
      <c r="AE101" s="8">
        <f t="shared" si="48"/>
        <v>59</v>
      </c>
      <c r="AF101" s="8">
        <f t="shared" si="49"/>
        <v>25</v>
      </c>
      <c r="AG101" s="8">
        <f t="shared" si="50"/>
        <v>12</v>
      </c>
      <c r="AH101" s="8">
        <f t="shared" si="51"/>
        <v>45</v>
      </c>
    </row>
    <row r="102" spans="1:34">
      <c r="A102">
        <v>101</v>
      </c>
      <c r="B102" s="1">
        <v>44459</v>
      </c>
      <c r="C102" s="3">
        <v>0.3830324074074074</v>
      </c>
      <c r="D102" s="1">
        <v>44459</v>
      </c>
      <c r="E102" s="3">
        <v>0.44746527777777773</v>
      </c>
      <c r="F102" s="9">
        <f t="shared" si="43"/>
        <v>0</v>
      </c>
      <c r="G102">
        <v>12</v>
      </c>
      <c r="H102">
        <v>3</v>
      </c>
      <c r="I102" s="2">
        <f t="shared" si="36"/>
        <v>92.78</v>
      </c>
      <c r="J102">
        <f t="shared" si="52"/>
        <v>36</v>
      </c>
      <c r="K102" t="b">
        <f t="shared" si="38"/>
        <v>0</v>
      </c>
      <c r="L102">
        <f t="shared" si="41"/>
        <v>166.11</v>
      </c>
      <c r="M102">
        <f t="shared" si="42"/>
        <v>184.12749999999997</v>
      </c>
      <c r="N102">
        <f t="shared" si="39"/>
        <v>66000</v>
      </c>
      <c r="O102">
        <f t="shared" si="53"/>
        <v>18000</v>
      </c>
      <c r="P102" t="b">
        <f t="shared" si="44"/>
        <v>0</v>
      </c>
      <c r="AB102" s="8">
        <f t="shared" si="45"/>
        <v>0</v>
      </c>
      <c r="AC102" s="8">
        <f t="shared" si="46"/>
        <v>9</v>
      </c>
      <c r="AD102" s="8">
        <f t="shared" si="47"/>
        <v>11</v>
      </c>
      <c r="AE102" s="8">
        <f t="shared" si="48"/>
        <v>34</v>
      </c>
      <c r="AF102" s="8">
        <f t="shared" si="49"/>
        <v>10</v>
      </c>
      <c r="AG102" s="8">
        <f t="shared" si="50"/>
        <v>44</v>
      </c>
      <c r="AH102" s="8">
        <f t="shared" si="51"/>
        <v>21</v>
      </c>
    </row>
    <row r="103" spans="1:34">
      <c r="A103">
        <v>102</v>
      </c>
      <c r="B103" s="1">
        <v>44459</v>
      </c>
      <c r="C103" s="3">
        <v>0.47513888888888883</v>
      </c>
      <c r="D103" s="1">
        <v>44459</v>
      </c>
      <c r="E103" s="3">
        <v>0.52998842592592588</v>
      </c>
      <c r="F103" s="9">
        <f t="shared" si="43"/>
        <v>0</v>
      </c>
      <c r="G103">
        <v>7</v>
      </c>
      <c r="H103">
        <v>12</v>
      </c>
      <c r="I103" s="2">
        <f t="shared" si="36"/>
        <v>78.98</v>
      </c>
      <c r="J103">
        <f t="shared" si="52"/>
        <v>40</v>
      </c>
      <c r="K103" t="b">
        <f t="shared" si="38"/>
        <v>0</v>
      </c>
      <c r="L103">
        <f t="shared" si="41"/>
        <v>171.76</v>
      </c>
      <c r="M103">
        <f t="shared" si="42"/>
        <v>185.44383333333332</v>
      </c>
      <c r="N103">
        <f t="shared" si="39"/>
        <v>42000</v>
      </c>
      <c r="O103">
        <f t="shared" si="53"/>
        <v>66000</v>
      </c>
      <c r="P103" t="b">
        <f t="shared" si="44"/>
        <v>1</v>
      </c>
      <c r="AB103" s="8">
        <f t="shared" si="45"/>
        <v>0</v>
      </c>
      <c r="AC103" s="8">
        <f t="shared" si="46"/>
        <v>11</v>
      </c>
      <c r="AD103" s="8">
        <f t="shared" si="47"/>
        <v>24</v>
      </c>
      <c r="AE103" s="8">
        <f t="shared" si="48"/>
        <v>12</v>
      </c>
      <c r="AF103" s="8">
        <f t="shared" si="49"/>
        <v>12</v>
      </c>
      <c r="AG103" s="8">
        <f t="shared" si="50"/>
        <v>43</v>
      </c>
      <c r="AH103" s="8">
        <f t="shared" si="51"/>
        <v>11</v>
      </c>
    </row>
    <row r="104" spans="1:34">
      <c r="A104">
        <v>103</v>
      </c>
      <c r="B104" s="1">
        <v>44459</v>
      </c>
      <c r="C104" s="3">
        <v>0.54886574074074079</v>
      </c>
      <c r="D104" s="1">
        <v>44459</v>
      </c>
      <c r="E104" s="3">
        <v>0.59329861111111104</v>
      </c>
      <c r="F104" s="9">
        <f t="shared" si="43"/>
        <v>0</v>
      </c>
      <c r="G104">
        <v>9</v>
      </c>
      <c r="H104">
        <v>14</v>
      </c>
      <c r="I104" s="2">
        <f t="shared" si="36"/>
        <v>63.98</v>
      </c>
      <c r="J104">
        <f t="shared" si="52"/>
        <v>37</v>
      </c>
      <c r="K104" t="b">
        <f t="shared" si="38"/>
        <v>0</v>
      </c>
      <c r="L104">
        <f t="shared" si="41"/>
        <v>142.96</v>
      </c>
      <c r="M104">
        <f t="shared" si="42"/>
        <v>186.51016666666666</v>
      </c>
      <c r="N104">
        <f t="shared" si="39"/>
        <v>54000</v>
      </c>
      <c r="O104">
        <f t="shared" si="53"/>
        <v>77000</v>
      </c>
      <c r="P104" t="b">
        <f t="shared" si="44"/>
        <v>1</v>
      </c>
      <c r="AB104" s="8">
        <f t="shared" si="45"/>
        <v>0</v>
      </c>
      <c r="AC104" s="8">
        <f t="shared" si="46"/>
        <v>13</v>
      </c>
      <c r="AD104" s="8">
        <f t="shared" si="47"/>
        <v>10</v>
      </c>
      <c r="AE104" s="8">
        <f t="shared" si="48"/>
        <v>22</v>
      </c>
      <c r="AF104" s="8">
        <f t="shared" si="49"/>
        <v>14</v>
      </c>
      <c r="AG104" s="8">
        <f t="shared" si="50"/>
        <v>14</v>
      </c>
      <c r="AH104" s="8">
        <f t="shared" si="51"/>
        <v>21</v>
      </c>
    </row>
    <row r="105" spans="1:34">
      <c r="A105">
        <v>104</v>
      </c>
      <c r="B105" s="1">
        <v>44459</v>
      </c>
      <c r="C105" s="3">
        <v>0.63266203703703705</v>
      </c>
      <c r="D105" s="1">
        <v>44459</v>
      </c>
      <c r="E105" s="3">
        <v>0.67504629629629631</v>
      </c>
      <c r="F105" s="9">
        <f t="shared" si="43"/>
        <v>0</v>
      </c>
      <c r="G105">
        <v>8</v>
      </c>
      <c r="H105">
        <v>19</v>
      </c>
      <c r="I105" s="2">
        <f t="shared" si="36"/>
        <v>61.03</v>
      </c>
      <c r="J105">
        <f t="shared" si="52"/>
        <v>31</v>
      </c>
      <c r="K105" t="b">
        <f t="shared" si="38"/>
        <v>0</v>
      </c>
      <c r="L105">
        <f t="shared" si="41"/>
        <v>125.00999999999999</v>
      </c>
      <c r="M105">
        <f t="shared" si="42"/>
        <v>187.52733333333333</v>
      </c>
      <c r="N105">
        <f t="shared" si="39"/>
        <v>48000</v>
      </c>
      <c r="O105">
        <f t="shared" si="53"/>
        <v>104500</v>
      </c>
      <c r="P105" t="b">
        <f t="shared" si="44"/>
        <v>1</v>
      </c>
      <c r="AB105" s="8">
        <f t="shared" si="45"/>
        <v>0</v>
      </c>
      <c r="AC105" s="8">
        <f t="shared" si="46"/>
        <v>15</v>
      </c>
      <c r="AD105" s="8">
        <f t="shared" si="47"/>
        <v>11</v>
      </c>
      <c r="AE105" s="8">
        <f t="shared" si="48"/>
        <v>2</v>
      </c>
      <c r="AF105" s="8">
        <f t="shared" si="49"/>
        <v>16</v>
      </c>
      <c r="AG105" s="8">
        <f t="shared" si="50"/>
        <v>12</v>
      </c>
      <c r="AH105" s="8">
        <f t="shared" si="51"/>
        <v>4</v>
      </c>
    </row>
    <row r="106" spans="1:34">
      <c r="A106">
        <v>105</v>
      </c>
      <c r="B106" s="1">
        <v>44459</v>
      </c>
      <c r="C106" s="3">
        <v>0.70928240740740733</v>
      </c>
      <c r="D106" s="1">
        <v>44459</v>
      </c>
      <c r="E106" s="3">
        <v>0.72917824074074078</v>
      </c>
      <c r="F106" s="9">
        <f t="shared" si="43"/>
        <v>0</v>
      </c>
      <c r="G106">
        <v>23</v>
      </c>
      <c r="H106">
        <v>14</v>
      </c>
      <c r="I106" s="2">
        <f t="shared" si="36"/>
        <v>28.65</v>
      </c>
      <c r="J106">
        <f t="shared" si="52"/>
        <v>35</v>
      </c>
      <c r="K106" t="b">
        <f t="shared" si="38"/>
        <v>0</v>
      </c>
      <c r="L106">
        <f t="shared" si="41"/>
        <v>89.68</v>
      </c>
      <c r="M106">
        <f t="shared" si="42"/>
        <v>188.00483333333332</v>
      </c>
      <c r="N106">
        <f t="shared" si="39"/>
        <v>115000</v>
      </c>
      <c r="O106">
        <f t="shared" si="53"/>
        <v>77000</v>
      </c>
      <c r="P106" t="b">
        <f t="shared" si="44"/>
        <v>0</v>
      </c>
      <c r="AB106" s="8">
        <f t="shared" si="45"/>
        <v>0</v>
      </c>
      <c r="AC106" s="8">
        <f t="shared" si="46"/>
        <v>17</v>
      </c>
      <c r="AD106" s="8">
        <f t="shared" si="47"/>
        <v>1</v>
      </c>
      <c r="AE106" s="8">
        <f t="shared" si="48"/>
        <v>22</v>
      </c>
      <c r="AF106" s="8">
        <f t="shared" si="49"/>
        <v>17</v>
      </c>
      <c r="AG106" s="8">
        <f t="shared" si="50"/>
        <v>30</v>
      </c>
      <c r="AH106" s="8">
        <f t="shared" si="51"/>
        <v>1</v>
      </c>
    </row>
    <row r="107" spans="1:34">
      <c r="A107">
        <v>106</v>
      </c>
      <c r="B107" s="1">
        <v>44459</v>
      </c>
      <c r="C107" s="3">
        <v>0.74663194444444436</v>
      </c>
      <c r="D107" s="1">
        <v>44459</v>
      </c>
      <c r="E107" s="3">
        <v>0.78163194444444439</v>
      </c>
      <c r="F107" s="9">
        <f t="shared" si="43"/>
        <v>0</v>
      </c>
      <c r="G107">
        <v>19</v>
      </c>
      <c r="H107">
        <v>9</v>
      </c>
      <c r="I107" s="2">
        <f t="shared" si="36"/>
        <v>50.4</v>
      </c>
      <c r="J107">
        <f t="shared" si="52"/>
        <v>40</v>
      </c>
      <c r="K107" t="b">
        <f t="shared" si="38"/>
        <v>0</v>
      </c>
      <c r="L107">
        <f t="shared" si="41"/>
        <v>79.05</v>
      </c>
      <c r="M107">
        <f t="shared" si="42"/>
        <v>188.84483333333333</v>
      </c>
      <c r="N107">
        <f t="shared" si="39"/>
        <v>104500</v>
      </c>
      <c r="O107">
        <f t="shared" si="53"/>
        <v>54000</v>
      </c>
      <c r="P107" t="b">
        <f t="shared" si="44"/>
        <v>0</v>
      </c>
      <c r="AB107" s="8">
        <f t="shared" si="45"/>
        <v>0</v>
      </c>
      <c r="AC107" s="8">
        <f t="shared" si="46"/>
        <v>17</v>
      </c>
      <c r="AD107" s="8">
        <f t="shared" si="47"/>
        <v>55</v>
      </c>
      <c r="AE107" s="8">
        <f t="shared" si="48"/>
        <v>9</v>
      </c>
      <c r="AF107" s="8">
        <f t="shared" si="49"/>
        <v>18</v>
      </c>
      <c r="AG107" s="8">
        <f t="shared" si="50"/>
        <v>45</v>
      </c>
      <c r="AH107" s="8">
        <f t="shared" si="51"/>
        <v>33</v>
      </c>
    </row>
    <row r="108" spans="1:34">
      <c r="A108">
        <v>107</v>
      </c>
      <c r="B108" s="1">
        <v>44459</v>
      </c>
      <c r="C108" s="3">
        <v>0.82415509259259256</v>
      </c>
      <c r="D108" s="1">
        <v>44459</v>
      </c>
      <c r="E108" s="3">
        <v>0.91810185185185178</v>
      </c>
      <c r="F108" s="9">
        <f t="shared" si="43"/>
        <v>0</v>
      </c>
      <c r="G108">
        <v>0</v>
      </c>
      <c r="H108">
        <v>6</v>
      </c>
      <c r="I108" s="2">
        <f t="shared" si="36"/>
        <v>135.28</v>
      </c>
      <c r="J108">
        <f t="shared" si="52"/>
        <v>31</v>
      </c>
      <c r="K108" t="b">
        <f t="shared" si="38"/>
        <v>0</v>
      </c>
      <c r="L108">
        <f t="shared" si="41"/>
        <v>185.68</v>
      </c>
      <c r="M108">
        <f t="shared" si="42"/>
        <v>191.09950000000001</v>
      </c>
      <c r="N108">
        <f t="shared" si="39"/>
        <v>0</v>
      </c>
      <c r="O108">
        <f t="shared" si="53"/>
        <v>36000</v>
      </c>
      <c r="P108" t="b">
        <f t="shared" si="44"/>
        <v>1</v>
      </c>
      <c r="AB108" s="8">
        <f t="shared" si="45"/>
        <v>0</v>
      </c>
      <c r="AC108" s="8">
        <f t="shared" si="46"/>
        <v>19</v>
      </c>
      <c r="AD108" s="8">
        <f t="shared" si="47"/>
        <v>46</v>
      </c>
      <c r="AE108" s="8">
        <f t="shared" si="48"/>
        <v>47</v>
      </c>
      <c r="AF108" s="8">
        <f t="shared" si="49"/>
        <v>22</v>
      </c>
      <c r="AG108" s="8">
        <f t="shared" si="50"/>
        <v>2</v>
      </c>
      <c r="AH108" s="8">
        <f t="shared" si="51"/>
        <v>4</v>
      </c>
    </row>
    <row r="109" spans="1:34">
      <c r="A109">
        <v>108</v>
      </c>
      <c r="B109" s="1">
        <v>44459</v>
      </c>
      <c r="C109" s="3">
        <v>0.97640046296296301</v>
      </c>
      <c r="D109" s="1">
        <v>44460</v>
      </c>
      <c r="E109" s="3">
        <v>5.7824074074074076E-2</v>
      </c>
      <c r="F109" s="9">
        <f t="shared" si="43"/>
        <v>86.75</v>
      </c>
      <c r="G109">
        <v>4</v>
      </c>
      <c r="H109">
        <v>15</v>
      </c>
      <c r="I109" s="2">
        <f t="shared" si="36"/>
        <v>117.25</v>
      </c>
      <c r="J109">
        <f t="shared" si="52"/>
        <v>29</v>
      </c>
      <c r="K109" t="b">
        <f t="shared" si="38"/>
        <v>0</v>
      </c>
      <c r="L109">
        <f t="shared" si="41"/>
        <v>165.78</v>
      </c>
      <c r="M109">
        <f t="shared" si="42"/>
        <v>193.05366666666669</v>
      </c>
      <c r="N109">
        <f t="shared" si="39"/>
        <v>24000</v>
      </c>
      <c r="O109">
        <f t="shared" si="53"/>
        <v>82500</v>
      </c>
      <c r="P109" t="b">
        <f t="shared" si="44"/>
        <v>1</v>
      </c>
      <c r="AB109" s="8">
        <f t="shared" si="45"/>
        <v>1</v>
      </c>
      <c r="AC109" s="8">
        <f t="shared" si="46"/>
        <v>23</v>
      </c>
      <c r="AD109" s="8">
        <f t="shared" si="47"/>
        <v>26</v>
      </c>
      <c r="AE109" s="8">
        <f t="shared" si="48"/>
        <v>1</v>
      </c>
      <c r="AF109" s="8">
        <f t="shared" si="49"/>
        <v>25</v>
      </c>
      <c r="AG109" s="8">
        <f t="shared" si="50"/>
        <v>23</v>
      </c>
      <c r="AH109" s="8">
        <f t="shared" si="51"/>
        <v>16</v>
      </c>
    </row>
    <row r="110" spans="1:34">
      <c r="A110">
        <v>109</v>
      </c>
      <c r="B110" s="1">
        <v>44460</v>
      </c>
      <c r="C110" s="3">
        <v>0.29172453703703705</v>
      </c>
      <c r="D110" s="1">
        <v>44460</v>
      </c>
      <c r="E110" s="3">
        <v>0.33641203703703698</v>
      </c>
      <c r="F110" s="9">
        <f t="shared" si="43"/>
        <v>0</v>
      </c>
      <c r="G110">
        <v>11</v>
      </c>
      <c r="H110">
        <v>0</v>
      </c>
      <c r="I110" s="2">
        <f t="shared" si="36"/>
        <v>64.349999999999994</v>
      </c>
      <c r="J110">
        <f t="shared" si="52"/>
        <v>25</v>
      </c>
      <c r="K110" t="b">
        <f t="shared" si="38"/>
        <v>0</v>
      </c>
      <c r="L110">
        <f t="shared" si="41"/>
        <v>151.1</v>
      </c>
      <c r="M110">
        <f t="shared" si="42"/>
        <v>194.12616666666668</v>
      </c>
      <c r="N110">
        <f t="shared" si="39"/>
        <v>60500</v>
      </c>
      <c r="O110">
        <f t="shared" si="53"/>
        <v>0</v>
      </c>
      <c r="P110" t="b">
        <f t="shared" si="44"/>
        <v>0</v>
      </c>
      <c r="AB110" s="8">
        <f t="shared" si="45"/>
        <v>0</v>
      </c>
      <c r="AC110" s="8">
        <f t="shared" si="46"/>
        <v>7</v>
      </c>
      <c r="AD110" s="8">
        <f t="shared" si="47"/>
        <v>0</v>
      </c>
      <c r="AE110" s="8">
        <f t="shared" si="48"/>
        <v>5</v>
      </c>
      <c r="AF110" s="8">
        <f t="shared" si="49"/>
        <v>8</v>
      </c>
      <c r="AG110" s="8">
        <f t="shared" si="50"/>
        <v>4</v>
      </c>
      <c r="AH110" s="8">
        <f t="shared" si="51"/>
        <v>26</v>
      </c>
    </row>
    <row r="111" spans="1:34">
      <c r="A111">
        <v>110</v>
      </c>
      <c r="B111" s="1">
        <v>44460</v>
      </c>
      <c r="C111" s="3">
        <v>0.42815972222222221</v>
      </c>
      <c r="D111" s="1">
        <v>44460</v>
      </c>
      <c r="E111" s="3">
        <v>0.58225694444444442</v>
      </c>
      <c r="F111" s="9">
        <f t="shared" si="43"/>
        <v>0</v>
      </c>
      <c r="G111">
        <v>9</v>
      </c>
      <c r="H111">
        <v>4</v>
      </c>
      <c r="I111" s="2">
        <f t="shared" si="36"/>
        <v>221.9</v>
      </c>
      <c r="J111">
        <f t="shared" si="52"/>
        <v>34</v>
      </c>
      <c r="K111" t="b">
        <f t="shared" si="38"/>
        <v>0</v>
      </c>
      <c r="L111">
        <f t="shared" si="41"/>
        <v>286.25</v>
      </c>
      <c r="M111">
        <f t="shared" si="42"/>
        <v>197.8245</v>
      </c>
      <c r="N111">
        <f t="shared" si="39"/>
        <v>54000</v>
      </c>
      <c r="O111">
        <f t="shared" si="53"/>
        <v>24000</v>
      </c>
      <c r="P111" t="b">
        <f t="shared" si="44"/>
        <v>0</v>
      </c>
      <c r="AB111" s="8">
        <f t="shared" si="45"/>
        <v>0</v>
      </c>
      <c r="AC111" s="8">
        <f t="shared" si="46"/>
        <v>10</v>
      </c>
      <c r="AD111" s="8">
        <f t="shared" si="47"/>
        <v>16</v>
      </c>
      <c r="AE111" s="8">
        <f t="shared" si="48"/>
        <v>33</v>
      </c>
      <c r="AF111" s="8">
        <f t="shared" si="49"/>
        <v>13</v>
      </c>
      <c r="AG111" s="8">
        <f t="shared" si="50"/>
        <v>58</v>
      </c>
      <c r="AH111" s="8">
        <f t="shared" si="51"/>
        <v>27</v>
      </c>
    </row>
    <row r="112" spans="1:34">
      <c r="A112">
        <v>111</v>
      </c>
      <c r="B112" s="1">
        <v>44460</v>
      </c>
      <c r="C112" s="3">
        <v>0.62174768518518519</v>
      </c>
      <c r="D112" s="1">
        <v>44460</v>
      </c>
      <c r="E112" s="3">
        <v>0.66903935185185182</v>
      </c>
      <c r="F112" s="9">
        <f t="shared" si="43"/>
        <v>0</v>
      </c>
      <c r="G112">
        <v>9</v>
      </c>
      <c r="H112">
        <v>28</v>
      </c>
      <c r="I112" s="2">
        <f t="shared" si="36"/>
        <v>68.099999999999994</v>
      </c>
      <c r="J112">
        <f t="shared" si="52"/>
        <v>39</v>
      </c>
      <c r="K112" t="b">
        <f t="shared" si="38"/>
        <v>0</v>
      </c>
      <c r="L112">
        <f t="shared" si="41"/>
        <v>290</v>
      </c>
      <c r="M112">
        <f t="shared" si="42"/>
        <v>198.95949999999999</v>
      </c>
      <c r="N112">
        <f t="shared" si="39"/>
        <v>54000</v>
      </c>
      <c r="O112">
        <f t="shared" si="53"/>
        <v>140000</v>
      </c>
      <c r="P112" t="b">
        <f t="shared" si="44"/>
        <v>1</v>
      </c>
      <c r="AB112" s="8">
        <f t="shared" si="45"/>
        <v>0</v>
      </c>
      <c r="AC112" s="8">
        <f t="shared" si="46"/>
        <v>14</v>
      </c>
      <c r="AD112" s="8">
        <f t="shared" si="47"/>
        <v>55</v>
      </c>
      <c r="AE112" s="8">
        <f t="shared" si="48"/>
        <v>19</v>
      </c>
      <c r="AF112" s="8">
        <f t="shared" si="49"/>
        <v>16</v>
      </c>
      <c r="AG112" s="8">
        <f t="shared" si="50"/>
        <v>3</v>
      </c>
      <c r="AH112" s="8">
        <f t="shared" si="51"/>
        <v>25</v>
      </c>
    </row>
    <row r="113" spans="1:34">
      <c r="A113">
        <v>112</v>
      </c>
      <c r="B113" s="1">
        <v>44460</v>
      </c>
      <c r="C113" s="3">
        <v>0.71136574074074066</v>
      </c>
      <c r="D113" s="1">
        <v>44460</v>
      </c>
      <c r="E113" s="3">
        <v>0.76173611111111106</v>
      </c>
      <c r="F113" s="9">
        <f t="shared" si="43"/>
        <v>0</v>
      </c>
      <c r="G113">
        <v>0</v>
      </c>
      <c r="H113">
        <v>10</v>
      </c>
      <c r="I113" s="2">
        <f t="shared" si="36"/>
        <v>72.53</v>
      </c>
      <c r="J113">
        <f t="shared" si="52"/>
        <v>11</v>
      </c>
      <c r="K113" t="b">
        <f t="shared" si="38"/>
        <v>0</v>
      </c>
      <c r="L113">
        <f t="shared" si="41"/>
        <v>140.63</v>
      </c>
      <c r="M113">
        <f t="shared" si="42"/>
        <v>200.16833333333332</v>
      </c>
      <c r="N113">
        <f t="shared" si="39"/>
        <v>0</v>
      </c>
      <c r="O113">
        <f t="shared" si="53"/>
        <v>55000</v>
      </c>
      <c r="P113" t="b">
        <f t="shared" si="44"/>
        <v>1</v>
      </c>
      <c r="AB113" s="8">
        <f t="shared" si="45"/>
        <v>0</v>
      </c>
      <c r="AC113" s="8">
        <f t="shared" si="46"/>
        <v>17</v>
      </c>
      <c r="AD113" s="8">
        <f t="shared" si="47"/>
        <v>4</v>
      </c>
      <c r="AE113" s="8">
        <f t="shared" si="48"/>
        <v>22</v>
      </c>
      <c r="AF113" s="8">
        <f t="shared" si="49"/>
        <v>18</v>
      </c>
      <c r="AG113" s="8">
        <f t="shared" si="50"/>
        <v>16</v>
      </c>
      <c r="AH113" s="8">
        <f t="shared" si="51"/>
        <v>54</v>
      </c>
    </row>
    <row r="114" spans="1:34">
      <c r="A114">
        <v>113</v>
      </c>
      <c r="B114" s="1">
        <v>44460</v>
      </c>
      <c r="C114" s="3">
        <v>0.83270833333333327</v>
      </c>
      <c r="D114" s="1">
        <v>44460</v>
      </c>
      <c r="E114" s="3">
        <v>0.9375</v>
      </c>
      <c r="F114" s="9">
        <f t="shared" si="43"/>
        <v>0</v>
      </c>
      <c r="G114">
        <v>12</v>
      </c>
      <c r="H114">
        <v>6</v>
      </c>
      <c r="I114" s="2">
        <f t="shared" si="36"/>
        <v>150.9</v>
      </c>
      <c r="J114">
        <f t="shared" si="52"/>
        <v>13</v>
      </c>
      <c r="K114" t="b">
        <f t="shared" si="38"/>
        <v>0</v>
      </c>
      <c r="L114">
        <f t="shared" si="41"/>
        <v>223.43</v>
      </c>
      <c r="M114">
        <f t="shared" si="42"/>
        <v>202.68333333333331</v>
      </c>
      <c r="N114">
        <f t="shared" si="39"/>
        <v>66000</v>
      </c>
      <c r="O114">
        <f t="shared" si="53"/>
        <v>36000</v>
      </c>
      <c r="P114" t="b">
        <f t="shared" si="44"/>
        <v>0</v>
      </c>
      <c r="AB114" s="8">
        <f t="shared" si="45"/>
        <v>0</v>
      </c>
      <c r="AC114" s="8">
        <f t="shared" si="46"/>
        <v>19</v>
      </c>
      <c r="AD114" s="8">
        <f t="shared" si="47"/>
        <v>59</v>
      </c>
      <c r="AE114" s="8">
        <f t="shared" si="48"/>
        <v>6</v>
      </c>
      <c r="AF114" s="8">
        <f t="shared" si="49"/>
        <v>22</v>
      </c>
      <c r="AG114" s="8">
        <f t="shared" si="50"/>
        <v>30</v>
      </c>
      <c r="AH114" s="8">
        <f t="shared" si="51"/>
        <v>0</v>
      </c>
    </row>
    <row r="115" spans="1:34">
      <c r="A115">
        <v>114</v>
      </c>
      <c r="B115" s="1">
        <v>44461</v>
      </c>
      <c r="C115" s="3">
        <v>0.29829861111111111</v>
      </c>
      <c r="D115" s="1">
        <v>44461</v>
      </c>
      <c r="E115" s="3">
        <v>0.3449652777777778</v>
      </c>
      <c r="F115" s="9">
        <f t="shared" si="43"/>
        <v>0</v>
      </c>
      <c r="G115">
        <v>11</v>
      </c>
      <c r="H115">
        <v>5</v>
      </c>
      <c r="I115" s="2">
        <f t="shared" si="36"/>
        <v>67.2</v>
      </c>
      <c r="J115">
        <f t="shared" si="52"/>
        <v>18</v>
      </c>
      <c r="K115" t="b">
        <f t="shared" si="38"/>
        <v>0</v>
      </c>
      <c r="L115">
        <f t="shared" si="41"/>
        <v>67.2</v>
      </c>
      <c r="M115">
        <f t="shared" si="42"/>
        <v>203.80333333333331</v>
      </c>
      <c r="N115">
        <f t="shared" si="39"/>
        <v>60500</v>
      </c>
      <c r="O115">
        <f t="shared" si="53"/>
        <v>30000</v>
      </c>
      <c r="P115" t="b">
        <f t="shared" si="44"/>
        <v>0</v>
      </c>
      <c r="AB115" s="8">
        <f t="shared" si="45"/>
        <v>0</v>
      </c>
      <c r="AC115" s="8">
        <f t="shared" si="46"/>
        <v>7</v>
      </c>
      <c r="AD115" s="8">
        <f t="shared" si="47"/>
        <v>9</v>
      </c>
      <c r="AE115" s="8">
        <f t="shared" si="48"/>
        <v>33</v>
      </c>
      <c r="AF115" s="8">
        <f t="shared" si="49"/>
        <v>8</v>
      </c>
      <c r="AG115" s="8">
        <f t="shared" si="50"/>
        <v>16</v>
      </c>
      <c r="AH115" s="8">
        <f t="shared" si="51"/>
        <v>45</v>
      </c>
    </row>
    <row r="116" spans="1:34">
      <c r="A116">
        <v>115</v>
      </c>
      <c r="B116" s="1">
        <v>44461</v>
      </c>
      <c r="C116" s="3">
        <v>0.38718750000000002</v>
      </c>
      <c r="D116" s="1">
        <v>44461</v>
      </c>
      <c r="E116" s="3">
        <v>0.46149305555555559</v>
      </c>
      <c r="F116" s="9">
        <f t="shared" si="43"/>
        <v>0</v>
      </c>
      <c r="G116">
        <v>13</v>
      </c>
      <c r="H116">
        <v>9</v>
      </c>
      <c r="I116" s="2">
        <f t="shared" si="36"/>
        <v>107</v>
      </c>
      <c r="J116">
        <f t="shared" si="52"/>
        <v>26</v>
      </c>
      <c r="K116" t="b">
        <f t="shared" si="38"/>
        <v>0</v>
      </c>
      <c r="L116">
        <f t="shared" si="41"/>
        <v>174.2</v>
      </c>
      <c r="M116">
        <f t="shared" si="42"/>
        <v>205.58666666666664</v>
      </c>
      <c r="N116">
        <f t="shared" si="39"/>
        <v>71500</v>
      </c>
      <c r="O116">
        <f t="shared" si="53"/>
        <v>54000</v>
      </c>
      <c r="P116" t="b">
        <f t="shared" si="44"/>
        <v>0</v>
      </c>
      <c r="AB116" s="8">
        <f t="shared" si="45"/>
        <v>0</v>
      </c>
      <c r="AC116" s="8">
        <f t="shared" si="46"/>
        <v>9</v>
      </c>
      <c r="AD116" s="8">
        <f t="shared" si="47"/>
        <v>17</v>
      </c>
      <c r="AE116" s="8">
        <f t="shared" si="48"/>
        <v>33</v>
      </c>
      <c r="AF116" s="8">
        <f t="shared" si="49"/>
        <v>11</v>
      </c>
      <c r="AG116" s="8">
        <f t="shared" si="50"/>
        <v>4</v>
      </c>
      <c r="AH116" s="8">
        <f t="shared" si="51"/>
        <v>33</v>
      </c>
    </row>
    <row r="117" spans="1:34">
      <c r="A117">
        <v>116</v>
      </c>
      <c r="B117" s="1">
        <v>44461</v>
      </c>
      <c r="C117" s="3">
        <v>0.60652777777777778</v>
      </c>
      <c r="D117" s="1">
        <v>44461</v>
      </c>
      <c r="E117" s="3">
        <v>0.63285879629629627</v>
      </c>
      <c r="F117" s="9">
        <f t="shared" si="43"/>
        <v>0</v>
      </c>
      <c r="G117">
        <v>14</v>
      </c>
      <c r="H117">
        <v>11</v>
      </c>
      <c r="I117" s="2">
        <f t="shared" si="36"/>
        <v>37.92</v>
      </c>
      <c r="J117">
        <f t="shared" si="52"/>
        <v>31</v>
      </c>
      <c r="K117" t="b">
        <f t="shared" si="38"/>
        <v>0</v>
      </c>
      <c r="L117">
        <f t="shared" si="41"/>
        <v>144.92000000000002</v>
      </c>
      <c r="M117">
        <f t="shared" si="42"/>
        <v>206.21866666666665</v>
      </c>
      <c r="N117">
        <f t="shared" si="39"/>
        <v>77000</v>
      </c>
      <c r="O117">
        <f t="shared" si="53"/>
        <v>60500</v>
      </c>
      <c r="P117" t="b">
        <f t="shared" si="44"/>
        <v>0</v>
      </c>
      <c r="AB117" s="8">
        <f t="shared" si="45"/>
        <v>0</v>
      </c>
      <c r="AC117" s="8">
        <f t="shared" si="46"/>
        <v>14</v>
      </c>
      <c r="AD117" s="8">
        <f t="shared" si="47"/>
        <v>33</v>
      </c>
      <c r="AE117" s="8">
        <f t="shared" si="48"/>
        <v>24</v>
      </c>
      <c r="AF117" s="8">
        <f t="shared" si="49"/>
        <v>15</v>
      </c>
      <c r="AG117" s="8">
        <f t="shared" si="50"/>
        <v>11</v>
      </c>
      <c r="AH117" s="8">
        <f t="shared" si="51"/>
        <v>19</v>
      </c>
    </row>
    <row r="118" spans="1:34">
      <c r="A118">
        <v>117</v>
      </c>
      <c r="B118" s="1">
        <v>44461</v>
      </c>
      <c r="C118" s="3">
        <v>0.64589120370370368</v>
      </c>
      <c r="D118" s="1">
        <v>44461</v>
      </c>
      <c r="E118" s="3">
        <v>0.70006944444444441</v>
      </c>
      <c r="F118" s="9">
        <f t="shared" si="43"/>
        <v>0</v>
      </c>
      <c r="G118">
        <v>2</v>
      </c>
      <c r="H118">
        <v>0</v>
      </c>
      <c r="I118" s="2">
        <f t="shared" si="36"/>
        <v>78.02</v>
      </c>
      <c r="J118">
        <f t="shared" si="52"/>
        <v>22</v>
      </c>
      <c r="K118" t="b">
        <f t="shared" si="38"/>
        <v>0</v>
      </c>
      <c r="L118">
        <f t="shared" si="41"/>
        <v>115.94</v>
      </c>
      <c r="M118">
        <f t="shared" si="42"/>
        <v>207.51899999999998</v>
      </c>
      <c r="N118">
        <f t="shared" si="39"/>
        <v>12000</v>
      </c>
      <c r="O118">
        <f t="shared" si="53"/>
        <v>0</v>
      </c>
      <c r="P118" t="b">
        <f t="shared" si="44"/>
        <v>0</v>
      </c>
      <c r="AB118" s="8">
        <f t="shared" si="45"/>
        <v>0</v>
      </c>
      <c r="AC118" s="8">
        <f t="shared" si="46"/>
        <v>15</v>
      </c>
      <c r="AD118" s="8">
        <f t="shared" si="47"/>
        <v>30</v>
      </c>
      <c r="AE118" s="8">
        <f t="shared" si="48"/>
        <v>5</v>
      </c>
      <c r="AF118" s="8">
        <f t="shared" si="49"/>
        <v>16</v>
      </c>
      <c r="AG118" s="8">
        <f t="shared" si="50"/>
        <v>48</v>
      </c>
      <c r="AH118" s="8">
        <f t="shared" si="51"/>
        <v>6</v>
      </c>
    </row>
    <row r="119" spans="1:34">
      <c r="A119">
        <v>118</v>
      </c>
      <c r="B119" s="1">
        <v>44461</v>
      </c>
      <c r="C119" s="3">
        <v>0.76406249999999998</v>
      </c>
      <c r="D119" s="1">
        <v>44461</v>
      </c>
      <c r="E119" s="3">
        <v>0.84799768518518526</v>
      </c>
      <c r="F119" s="9">
        <f t="shared" si="43"/>
        <v>0</v>
      </c>
      <c r="G119">
        <v>6</v>
      </c>
      <c r="H119">
        <v>0</v>
      </c>
      <c r="I119" s="2">
        <f t="shared" si="36"/>
        <v>120.87</v>
      </c>
      <c r="J119">
        <f t="shared" si="52"/>
        <v>28</v>
      </c>
      <c r="K119" t="b">
        <f t="shared" si="38"/>
        <v>0</v>
      </c>
      <c r="L119">
        <f t="shared" si="41"/>
        <v>198.89</v>
      </c>
      <c r="M119">
        <f t="shared" si="42"/>
        <v>209.53349999999998</v>
      </c>
      <c r="N119">
        <f t="shared" si="39"/>
        <v>36000</v>
      </c>
      <c r="O119">
        <f t="shared" si="53"/>
        <v>0</v>
      </c>
      <c r="P119" t="b">
        <f t="shared" si="44"/>
        <v>0</v>
      </c>
      <c r="AB119" s="8">
        <f t="shared" si="45"/>
        <v>0</v>
      </c>
      <c r="AC119" s="8">
        <f t="shared" si="46"/>
        <v>18</v>
      </c>
      <c r="AD119" s="8">
        <f t="shared" si="47"/>
        <v>20</v>
      </c>
      <c r="AE119" s="8">
        <f t="shared" si="48"/>
        <v>15</v>
      </c>
      <c r="AF119" s="8">
        <f t="shared" si="49"/>
        <v>20</v>
      </c>
      <c r="AG119" s="8">
        <f t="shared" si="50"/>
        <v>21</v>
      </c>
      <c r="AH119" s="8">
        <f t="shared" si="51"/>
        <v>7</v>
      </c>
    </row>
    <row r="120" spans="1:34">
      <c r="A120">
        <v>119</v>
      </c>
      <c r="B120" s="1">
        <v>44461</v>
      </c>
      <c r="C120" s="3">
        <v>0.98342592592592604</v>
      </c>
      <c r="D120" s="1">
        <v>44462</v>
      </c>
      <c r="E120" s="3">
        <v>4.2638888888888893E-2</v>
      </c>
      <c r="F120" s="9">
        <f t="shared" si="43"/>
        <v>63.5</v>
      </c>
      <c r="G120">
        <v>4</v>
      </c>
      <c r="H120">
        <v>11</v>
      </c>
      <c r="I120" s="2">
        <f t="shared" si="36"/>
        <v>85.27</v>
      </c>
      <c r="J120">
        <f t="shared" si="52"/>
        <v>32</v>
      </c>
      <c r="K120" t="b">
        <f t="shared" si="38"/>
        <v>0</v>
      </c>
      <c r="L120">
        <f t="shared" si="41"/>
        <v>142.63999999999999</v>
      </c>
      <c r="M120">
        <f t="shared" si="42"/>
        <v>210.95466666666664</v>
      </c>
      <c r="N120">
        <f t="shared" si="39"/>
        <v>24000</v>
      </c>
      <c r="O120">
        <f t="shared" si="53"/>
        <v>60500</v>
      </c>
      <c r="P120" t="b">
        <f t="shared" si="44"/>
        <v>1</v>
      </c>
      <c r="AB120" s="8">
        <f t="shared" si="45"/>
        <v>1</v>
      </c>
      <c r="AC120" s="8">
        <f t="shared" si="46"/>
        <v>23</v>
      </c>
      <c r="AD120" s="8">
        <f t="shared" si="47"/>
        <v>36</v>
      </c>
      <c r="AE120" s="8">
        <f t="shared" si="48"/>
        <v>8</v>
      </c>
      <c r="AF120" s="8">
        <f t="shared" si="49"/>
        <v>25</v>
      </c>
      <c r="AG120" s="8">
        <f t="shared" si="50"/>
        <v>1</v>
      </c>
      <c r="AH120" s="8">
        <f t="shared" si="51"/>
        <v>24</v>
      </c>
    </row>
    <row r="121" spans="1:34">
      <c r="A121">
        <v>120</v>
      </c>
      <c r="B121" s="1">
        <v>44462</v>
      </c>
      <c r="C121" s="3">
        <v>0.29726851851851849</v>
      </c>
      <c r="D121" s="1">
        <v>44462</v>
      </c>
      <c r="E121" s="3">
        <v>0.39068287037037036</v>
      </c>
      <c r="F121" s="9">
        <f t="shared" si="43"/>
        <v>0</v>
      </c>
      <c r="G121">
        <v>19</v>
      </c>
      <c r="H121">
        <v>3</v>
      </c>
      <c r="I121" s="2">
        <f t="shared" si="36"/>
        <v>134.52000000000001</v>
      </c>
      <c r="J121">
        <f t="shared" si="52"/>
        <v>40</v>
      </c>
      <c r="K121" t="b">
        <f t="shared" si="38"/>
        <v>0</v>
      </c>
      <c r="L121">
        <f t="shared" si="41"/>
        <v>198.02</v>
      </c>
      <c r="M121">
        <f t="shared" si="42"/>
        <v>213.19666666666663</v>
      </c>
      <c r="N121">
        <f t="shared" si="39"/>
        <v>104500</v>
      </c>
      <c r="O121">
        <f t="shared" si="53"/>
        <v>18000</v>
      </c>
      <c r="P121" t="b">
        <f t="shared" si="44"/>
        <v>0</v>
      </c>
      <c r="AB121" s="8">
        <f t="shared" si="45"/>
        <v>0</v>
      </c>
      <c r="AC121" s="8">
        <f t="shared" si="46"/>
        <v>7</v>
      </c>
      <c r="AD121" s="8">
        <f t="shared" si="47"/>
        <v>8</v>
      </c>
      <c r="AE121" s="8">
        <f t="shared" si="48"/>
        <v>4</v>
      </c>
      <c r="AF121" s="8">
        <f t="shared" si="49"/>
        <v>9</v>
      </c>
      <c r="AG121" s="8">
        <f t="shared" si="50"/>
        <v>22</v>
      </c>
      <c r="AH121" s="8">
        <f t="shared" si="51"/>
        <v>35</v>
      </c>
    </row>
    <row r="122" spans="1:34">
      <c r="A122">
        <v>121</v>
      </c>
      <c r="B122" s="1">
        <v>44462</v>
      </c>
      <c r="C122" s="3">
        <v>0.43444444444444441</v>
      </c>
      <c r="D122" s="1">
        <v>44462</v>
      </c>
      <c r="E122" s="3">
        <v>0.51065972222222222</v>
      </c>
      <c r="F122" s="9">
        <f t="shared" si="43"/>
        <v>0</v>
      </c>
      <c r="G122">
        <v>3</v>
      </c>
      <c r="H122">
        <v>21</v>
      </c>
      <c r="I122" s="2">
        <f t="shared" si="36"/>
        <v>109.75</v>
      </c>
      <c r="J122">
        <f t="shared" si="52"/>
        <v>40</v>
      </c>
      <c r="K122" t="b">
        <f t="shared" si="38"/>
        <v>0</v>
      </c>
      <c r="L122">
        <f t="shared" si="41"/>
        <v>244.27</v>
      </c>
      <c r="M122">
        <f t="shared" si="42"/>
        <v>215.02583333333331</v>
      </c>
      <c r="N122">
        <f t="shared" si="39"/>
        <v>18000</v>
      </c>
      <c r="O122">
        <f t="shared" si="53"/>
        <v>105000</v>
      </c>
      <c r="P122" t="b">
        <f t="shared" si="44"/>
        <v>1</v>
      </c>
      <c r="AB122" s="8">
        <f t="shared" si="45"/>
        <v>0</v>
      </c>
      <c r="AC122" s="8">
        <f t="shared" si="46"/>
        <v>10</v>
      </c>
      <c r="AD122" s="8">
        <f t="shared" si="47"/>
        <v>25</v>
      </c>
      <c r="AE122" s="8">
        <f t="shared" si="48"/>
        <v>36</v>
      </c>
      <c r="AF122" s="8">
        <f t="shared" si="49"/>
        <v>12</v>
      </c>
      <c r="AG122" s="8">
        <f t="shared" si="50"/>
        <v>15</v>
      </c>
      <c r="AH122" s="8">
        <f t="shared" si="51"/>
        <v>21</v>
      </c>
    </row>
    <row r="123" spans="1:34">
      <c r="A123">
        <v>122</v>
      </c>
      <c r="B123" s="1">
        <v>44462</v>
      </c>
      <c r="C123" s="3">
        <v>0.54518518518518522</v>
      </c>
      <c r="D123" s="1">
        <v>44462</v>
      </c>
      <c r="E123" s="3">
        <v>0.58775462962962965</v>
      </c>
      <c r="F123" s="9">
        <f t="shared" si="43"/>
        <v>0</v>
      </c>
      <c r="G123">
        <v>19</v>
      </c>
      <c r="H123">
        <v>22</v>
      </c>
      <c r="I123" s="2">
        <f t="shared" si="36"/>
        <v>61.3</v>
      </c>
      <c r="J123">
        <f t="shared" si="52"/>
        <v>38</v>
      </c>
      <c r="K123" t="b">
        <f t="shared" si="38"/>
        <v>0</v>
      </c>
      <c r="L123">
        <f t="shared" si="41"/>
        <v>171.05</v>
      </c>
      <c r="M123">
        <f t="shared" si="42"/>
        <v>216.04749999999999</v>
      </c>
      <c r="N123">
        <f t="shared" si="39"/>
        <v>104500</v>
      </c>
      <c r="O123">
        <f t="shared" si="53"/>
        <v>110000</v>
      </c>
      <c r="P123" t="b">
        <f t="shared" si="44"/>
        <v>1</v>
      </c>
      <c r="AB123" s="8">
        <f t="shared" si="45"/>
        <v>0</v>
      </c>
      <c r="AC123" s="8">
        <f t="shared" si="46"/>
        <v>13</v>
      </c>
      <c r="AD123" s="8">
        <f t="shared" si="47"/>
        <v>5</v>
      </c>
      <c r="AE123" s="8">
        <f t="shared" si="48"/>
        <v>4</v>
      </c>
      <c r="AF123" s="8">
        <f t="shared" si="49"/>
        <v>14</v>
      </c>
      <c r="AG123" s="8">
        <f t="shared" si="50"/>
        <v>6</v>
      </c>
      <c r="AH123" s="8">
        <f t="shared" si="51"/>
        <v>22</v>
      </c>
    </row>
    <row r="124" spans="1:34">
      <c r="A124">
        <v>123</v>
      </c>
      <c r="B124" s="1">
        <v>44462</v>
      </c>
      <c r="C124" s="3">
        <v>0.63270833333333332</v>
      </c>
      <c r="D124" s="1">
        <v>44462</v>
      </c>
      <c r="E124" s="3">
        <v>0.74785879629629637</v>
      </c>
      <c r="F124" s="9">
        <f t="shared" si="43"/>
        <v>0</v>
      </c>
      <c r="G124">
        <v>13</v>
      </c>
      <c r="H124">
        <v>14</v>
      </c>
      <c r="I124" s="2">
        <f t="shared" si="36"/>
        <v>165.82</v>
      </c>
      <c r="J124">
        <f t="shared" si="52"/>
        <v>29</v>
      </c>
      <c r="K124" t="b">
        <f t="shared" si="38"/>
        <v>0</v>
      </c>
      <c r="L124">
        <f t="shared" si="41"/>
        <v>227.12</v>
      </c>
      <c r="M124">
        <f t="shared" si="42"/>
        <v>218.81116666666665</v>
      </c>
      <c r="N124">
        <f t="shared" si="39"/>
        <v>71500</v>
      </c>
      <c r="O124">
        <f t="shared" si="53"/>
        <v>77000</v>
      </c>
      <c r="P124" t="b">
        <f t="shared" si="44"/>
        <v>1</v>
      </c>
      <c r="AB124" s="8">
        <f t="shared" si="45"/>
        <v>0</v>
      </c>
      <c r="AC124" s="8">
        <f t="shared" si="46"/>
        <v>15</v>
      </c>
      <c r="AD124" s="8">
        <f t="shared" si="47"/>
        <v>11</v>
      </c>
      <c r="AE124" s="8">
        <f t="shared" si="48"/>
        <v>6</v>
      </c>
      <c r="AF124" s="8">
        <f t="shared" si="49"/>
        <v>17</v>
      </c>
      <c r="AG124" s="8">
        <f t="shared" si="50"/>
        <v>56</v>
      </c>
      <c r="AH124" s="8">
        <f t="shared" si="51"/>
        <v>55</v>
      </c>
    </row>
    <row r="125" spans="1:34">
      <c r="A125">
        <v>124</v>
      </c>
      <c r="B125" s="1">
        <v>44462</v>
      </c>
      <c r="C125" s="3">
        <v>0.78940972222222217</v>
      </c>
      <c r="D125" s="1">
        <v>44462</v>
      </c>
      <c r="E125" s="3">
        <v>0.88962962962962966</v>
      </c>
      <c r="F125" s="9">
        <f t="shared" si="43"/>
        <v>0</v>
      </c>
      <c r="G125">
        <v>19</v>
      </c>
      <c r="H125">
        <v>25</v>
      </c>
      <c r="I125" s="2">
        <f t="shared" si="36"/>
        <v>144.32</v>
      </c>
      <c r="J125">
        <f t="shared" si="52"/>
        <v>34</v>
      </c>
      <c r="K125" t="b">
        <f t="shared" si="38"/>
        <v>0</v>
      </c>
      <c r="L125">
        <f t="shared" si="41"/>
        <v>310.14</v>
      </c>
      <c r="M125">
        <f t="shared" si="42"/>
        <v>221.2165</v>
      </c>
      <c r="N125">
        <f t="shared" si="39"/>
        <v>104500</v>
      </c>
      <c r="O125">
        <f t="shared" si="53"/>
        <v>125000</v>
      </c>
      <c r="P125" t="b">
        <f t="shared" si="44"/>
        <v>1</v>
      </c>
      <c r="AB125" s="8">
        <f t="shared" si="45"/>
        <v>0</v>
      </c>
      <c r="AC125" s="8">
        <f t="shared" si="46"/>
        <v>18</v>
      </c>
      <c r="AD125" s="8">
        <f t="shared" si="47"/>
        <v>56</v>
      </c>
      <c r="AE125" s="8">
        <f t="shared" si="48"/>
        <v>45</v>
      </c>
      <c r="AF125" s="8">
        <f t="shared" si="49"/>
        <v>21</v>
      </c>
      <c r="AG125" s="8">
        <f t="shared" si="50"/>
        <v>21</v>
      </c>
      <c r="AH125" s="8">
        <f t="shared" si="51"/>
        <v>4</v>
      </c>
    </row>
    <row r="126" spans="1:34">
      <c r="A126">
        <v>125</v>
      </c>
      <c r="B126" s="1">
        <v>44463</v>
      </c>
      <c r="C126" s="3">
        <v>0.17437499999999997</v>
      </c>
      <c r="D126" s="1">
        <v>44463</v>
      </c>
      <c r="E126" s="3">
        <v>0.30024305555555558</v>
      </c>
      <c r="F126" s="9">
        <f t="shared" si="43"/>
        <v>0</v>
      </c>
      <c r="G126">
        <v>19</v>
      </c>
      <c r="H126">
        <v>11</v>
      </c>
      <c r="I126" s="2">
        <f t="shared" si="36"/>
        <v>181.25</v>
      </c>
      <c r="J126">
        <f t="shared" si="52"/>
        <v>28</v>
      </c>
      <c r="K126" t="b">
        <f t="shared" si="38"/>
        <v>0</v>
      </c>
      <c r="L126">
        <f t="shared" si="41"/>
        <v>181.25</v>
      </c>
      <c r="M126">
        <f t="shared" si="42"/>
        <v>224.23733333333334</v>
      </c>
      <c r="N126">
        <f t="shared" si="39"/>
        <v>104500</v>
      </c>
      <c r="O126">
        <f t="shared" si="53"/>
        <v>60500</v>
      </c>
      <c r="P126" t="b">
        <f t="shared" si="44"/>
        <v>0</v>
      </c>
      <c r="AB126" s="8">
        <f t="shared" si="45"/>
        <v>0</v>
      </c>
      <c r="AC126" s="8">
        <f t="shared" si="46"/>
        <v>4</v>
      </c>
      <c r="AD126" s="8">
        <f t="shared" si="47"/>
        <v>11</v>
      </c>
      <c r="AE126" s="8">
        <f t="shared" si="48"/>
        <v>6</v>
      </c>
      <c r="AF126" s="8">
        <f t="shared" si="49"/>
        <v>7</v>
      </c>
      <c r="AG126" s="8">
        <f t="shared" si="50"/>
        <v>12</v>
      </c>
      <c r="AH126" s="8">
        <f t="shared" si="51"/>
        <v>21</v>
      </c>
    </row>
    <row r="127" spans="1:34">
      <c r="A127">
        <v>126</v>
      </c>
      <c r="B127" s="1">
        <v>44463</v>
      </c>
      <c r="C127" s="3">
        <v>0.45619212962962963</v>
      </c>
      <c r="D127" s="1">
        <v>44463</v>
      </c>
      <c r="E127" s="3">
        <v>0.59104166666666669</v>
      </c>
      <c r="F127" s="9">
        <f t="shared" si="43"/>
        <v>0</v>
      </c>
      <c r="G127">
        <v>13</v>
      </c>
      <c r="H127">
        <v>4</v>
      </c>
      <c r="I127" s="2">
        <f t="shared" si="36"/>
        <v>194.18</v>
      </c>
      <c r="J127">
        <f t="shared" si="52"/>
        <v>30</v>
      </c>
      <c r="K127" t="b">
        <f t="shared" si="38"/>
        <v>0</v>
      </c>
      <c r="L127">
        <f t="shared" si="41"/>
        <v>375.43</v>
      </c>
      <c r="M127">
        <f t="shared" si="42"/>
        <v>227.47366666666667</v>
      </c>
      <c r="N127">
        <f t="shared" si="39"/>
        <v>71500</v>
      </c>
      <c r="O127">
        <f t="shared" si="53"/>
        <v>24000</v>
      </c>
      <c r="P127" t="b">
        <f t="shared" si="44"/>
        <v>0</v>
      </c>
      <c r="AB127" s="8">
        <f t="shared" si="45"/>
        <v>0</v>
      </c>
      <c r="AC127" s="8">
        <f t="shared" si="46"/>
        <v>10</v>
      </c>
      <c r="AD127" s="8">
        <f t="shared" si="47"/>
        <v>56</v>
      </c>
      <c r="AE127" s="8">
        <f t="shared" si="48"/>
        <v>55</v>
      </c>
      <c r="AF127" s="8">
        <f t="shared" si="49"/>
        <v>14</v>
      </c>
      <c r="AG127" s="8">
        <f t="shared" si="50"/>
        <v>11</v>
      </c>
      <c r="AH127" s="8">
        <f t="shared" si="51"/>
        <v>6</v>
      </c>
    </row>
    <row r="128" spans="1:34">
      <c r="A128">
        <v>127</v>
      </c>
      <c r="B128" s="1">
        <v>44463</v>
      </c>
      <c r="C128" s="3">
        <v>0.72642361111111109</v>
      </c>
      <c r="D128" s="1">
        <v>44463</v>
      </c>
      <c r="E128" s="3">
        <v>0.78383101851851855</v>
      </c>
      <c r="F128" s="9">
        <f t="shared" si="43"/>
        <v>0</v>
      </c>
      <c r="G128">
        <v>13</v>
      </c>
      <c r="H128">
        <v>9</v>
      </c>
      <c r="I128" s="2">
        <f t="shared" si="36"/>
        <v>82.67</v>
      </c>
      <c r="J128">
        <f t="shared" si="52"/>
        <v>39</v>
      </c>
      <c r="K128" t="b">
        <f t="shared" si="38"/>
        <v>0</v>
      </c>
      <c r="L128">
        <f t="shared" si="41"/>
        <v>276.85000000000002</v>
      </c>
      <c r="M128">
        <f t="shared" si="42"/>
        <v>228.85150000000002</v>
      </c>
      <c r="N128">
        <f t="shared" si="39"/>
        <v>71500</v>
      </c>
      <c r="O128">
        <f t="shared" si="53"/>
        <v>54000</v>
      </c>
      <c r="P128" t="b">
        <f t="shared" si="44"/>
        <v>0</v>
      </c>
      <c r="AB128" s="8">
        <f t="shared" si="45"/>
        <v>0</v>
      </c>
      <c r="AC128" s="8">
        <f t="shared" si="46"/>
        <v>17</v>
      </c>
      <c r="AD128" s="8">
        <f t="shared" si="47"/>
        <v>26</v>
      </c>
      <c r="AE128" s="8">
        <f t="shared" si="48"/>
        <v>3</v>
      </c>
      <c r="AF128" s="8">
        <f t="shared" si="49"/>
        <v>18</v>
      </c>
      <c r="AG128" s="8">
        <f t="shared" si="50"/>
        <v>48</v>
      </c>
      <c r="AH128" s="8">
        <f t="shared" si="51"/>
        <v>43</v>
      </c>
    </row>
    <row r="129" spans="1:34">
      <c r="A129">
        <v>128</v>
      </c>
      <c r="B129" s="1">
        <v>44463</v>
      </c>
      <c r="C129" s="3">
        <v>0.8197106481481482</v>
      </c>
      <c r="D129" s="1">
        <v>44463</v>
      </c>
      <c r="E129" s="3">
        <v>0.88407407407407401</v>
      </c>
      <c r="F129" s="9">
        <f t="shared" si="43"/>
        <v>0</v>
      </c>
      <c r="G129">
        <v>10</v>
      </c>
      <c r="H129">
        <v>12</v>
      </c>
      <c r="I129" s="2">
        <f t="shared" si="36"/>
        <v>92.68</v>
      </c>
      <c r="J129">
        <f t="shared" si="52"/>
        <v>40</v>
      </c>
      <c r="K129" t="b">
        <f t="shared" si="38"/>
        <v>0</v>
      </c>
      <c r="L129">
        <f t="shared" si="41"/>
        <v>175.35000000000002</v>
      </c>
      <c r="M129">
        <f t="shared" si="42"/>
        <v>230.39616666666669</v>
      </c>
      <c r="N129">
        <f t="shared" si="39"/>
        <v>55000</v>
      </c>
      <c r="O129">
        <f t="shared" si="53"/>
        <v>66000</v>
      </c>
      <c r="P129" t="b">
        <f t="shared" si="44"/>
        <v>1</v>
      </c>
      <c r="AB129" s="8">
        <f t="shared" si="45"/>
        <v>0</v>
      </c>
      <c r="AC129" s="8">
        <f t="shared" si="46"/>
        <v>19</v>
      </c>
      <c r="AD129" s="8">
        <f t="shared" si="47"/>
        <v>40</v>
      </c>
      <c r="AE129" s="8">
        <f t="shared" si="48"/>
        <v>23</v>
      </c>
      <c r="AF129" s="8">
        <f t="shared" si="49"/>
        <v>21</v>
      </c>
      <c r="AG129" s="8">
        <f t="shared" si="50"/>
        <v>13</v>
      </c>
      <c r="AH129" s="8">
        <f t="shared" si="51"/>
        <v>4</v>
      </c>
    </row>
    <row r="130" spans="1:34">
      <c r="A130">
        <v>129</v>
      </c>
      <c r="B130" s="1">
        <v>44464</v>
      </c>
      <c r="C130" s="3">
        <v>0.29473379629629631</v>
      </c>
      <c r="D130" s="1">
        <v>44464</v>
      </c>
      <c r="E130" s="3">
        <v>0.3518634259259259</v>
      </c>
      <c r="F130" s="9">
        <f t="shared" ref="F130:F161" si="54">IF(AB130&lt;&gt;0,ROUND(HOUR(E130-Q$2)*60+MINUTE(E130-Q$2)+IF(SECOND(E130-Q$2)&lt;&gt;0,60/SECOND(E130-Q$2),0),2),0)</f>
        <v>0</v>
      </c>
      <c r="G130">
        <v>9</v>
      </c>
      <c r="H130">
        <v>11</v>
      </c>
      <c r="I130" s="2">
        <f t="shared" si="36"/>
        <v>82.27</v>
      </c>
      <c r="J130">
        <f t="shared" si="52"/>
        <v>37</v>
      </c>
      <c r="K130" t="b">
        <f t="shared" si="38"/>
        <v>0</v>
      </c>
      <c r="L130">
        <f t="shared" si="41"/>
        <v>82.27</v>
      </c>
      <c r="M130">
        <f t="shared" si="42"/>
        <v>231.76733333333334</v>
      </c>
      <c r="N130">
        <f t="shared" si="39"/>
        <v>54000</v>
      </c>
      <c r="O130">
        <f t="shared" si="53"/>
        <v>60500</v>
      </c>
      <c r="P130" t="b">
        <f t="shared" ref="P130:P161" si="55">IF(O130&gt;N130,TRUE,FALSE)</f>
        <v>1</v>
      </c>
      <c r="AB130" s="8">
        <f t="shared" ref="AB130:AB158" si="56">D130-B130</f>
        <v>0</v>
      </c>
      <c r="AC130" s="8">
        <f t="shared" ref="AC130:AC158" si="57">HOUR(C130)</f>
        <v>7</v>
      </c>
      <c r="AD130" s="8">
        <f t="shared" ref="AD130:AD158" si="58">MINUTE(C130)</f>
        <v>4</v>
      </c>
      <c r="AE130" s="8">
        <f t="shared" ref="AE130:AE158" si="59">SECOND(C130)</f>
        <v>25</v>
      </c>
      <c r="AF130" s="8">
        <f t="shared" ref="AF130:AF158" si="60">IF(AB130&gt;0,HOUR(E130)+24,HOUR(E130))</f>
        <v>8</v>
      </c>
      <c r="AG130" s="8">
        <f t="shared" ref="AG130:AG158" si="61">MINUTE(E130)</f>
        <v>26</v>
      </c>
      <c r="AH130" s="8">
        <f t="shared" ref="AH130:AH158" si="62">SECOND(E130)</f>
        <v>41</v>
      </c>
    </row>
    <row r="131" spans="1:34">
      <c r="A131">
        <v>130</v>
      </c>
      <c r="B131" s="1">
        <v>44464</v>
      </c>
      <c r="C131" s="3">
        <v>0.42454861111111114</v>
      </c>
      <c r="D131" s="1">
        <v>44464</v>
      </c>
      <c r="E131" s="3">
        <v>0.50074074074074071</v>
      </c>
      <c r="F131" s="9">
        <f t="shared" si="54"/>
        <v>0</v>
      </c>
      <c r="G131">
        <v>14</v>
      </c>
      <c r="H131">
        <v>20</v>
      </c>
      <c r="I131" s="2">
        <f t="shared" ref="I131:I158" si="63">ROUND((AF131-AC131)*60+(AG131-AD131)+IF((AH131-AE131)&lt;&gt;0,(AH131-AE131)/60,0),2)</f>
        <v>109.72</v>
      </c>
      <c r="J131">
        <f t="shared" ref="J131:J158" si="64">J130-H130+G131</f>
        <v>40</v>
      </c>
      <c r="K131" t="b">
        <f t="shared" ref="K131:K158" si="65">IF(J131&gt;40,TRUE,FALSE)</f>
        <v>0</v>
      </c>
      <c r="L131">
        <f t="shared" si="41"/>
        <v>191.99</v>
      </c>
      <c r="M131">
        <f t="shared" si="42"/>
        <v>233.596</v>
      </c>
      <c r="N131">
        <f t="shared" ref="N131:N158" si="66">IF(G131&lt;10,G131*6000,IF(G131&lt;20,G131*5500,IF(G131&lt;30,G131*5000,G131*4000)))</f>
        <v>77000</v>
      </c>
      <c r="O131">
        <f t="shared" ref="O131:O158" si="67">IF(H131&lt;10,H131*6000,IF(H131&lt;20,H131*5500,IF(H131&lt;30,H131*5000,H131*4000)))</f>
        <v>100000</v>
      </c>
      <c r="P131" t="b">
        <f t="shared" si="55"/>
        <v>1</v>
      </c>
      <c r="AB131" s="8">
        <f t="shared" si="56"/>
        <v>0</v>
      </c>
      <c r="AC131" s="8">
        <f t="shared" si="57"/>
        <v>10</v>
      </c>
      <c r="AD131" s="8">
        <f t="shared" si="58"/>
        <v>11</v>
      </c>
      <c r="AE131" s="8">
        <f t="shared" si="59"/>
        <v>21</v>
      </c>
      <c r="AF131" s="8">
        <f t="shared" si="60"/>
        <v>12</v>
      </c>
      <c r="AG131" s="8">
        <f t="shared" si="61"/>
        <v>1</v>
      </c>
      <c r="AH131" s="8">
        <f t="shared" si="62"/>
        <v>4</v>
      </c>
    </row>
    <row r="132" spans="1:34">
      <c r="A132">
        <v>131</v>
      </c>
      <c r="B132" s="1">
        <v>44464</v>
      </c>
      <c r="C132" s="3">
        <v>0.5447453703703703</v>
      </c>
      <c r="D132" s="1">
        <v>44464</v>
      </c>
      <c r="E132" s="3">
        <v>0.57574074074074078</v>
      </c>
      <c r="F132" s="9">
        <f t="shared" si="54"/>
        <v>0</v>
      </c>
      <c r="G132">
        <v>1</v>
      </c>
      <c r="H132">
        <v>3</v>
      </c>
      <c r="I132" s="2">
        <f t="shared" si="63"/>
        <v>44.63</v>
      </c>
      <c r="J132">
        <f t="shared" si="64"/>
        <v>21</v>
      </c>
      <c r="K132" t="b">
        <f t="shared" si="65"/>
        <v>0</v>
      </c>
      <c r="L132">
        <f t="shared" ref="L132:L158" si="68">IF(B132=B131,I132+I131,I132)-F132+F131</f>
        <v>154.35</v>
      </c>
      <c r="M132">
        <f t="shared" ref="M132:M158" si="69">M131+I132/60</f>
        <v>234.33983333333333</v>
      </c>
      <c r="N132">
        <f t="shared" si="66"/>
        <v>6000</v>
      </c>
      <c r="O132">
        <f t="shared" si="67"/>
        <v>18000</v>
      </c>
      <c r="P132" t="b">
        <f t="shared" si="55"/>
        <v>1</v>
      </c>
      <c r="AB132" s="8">
        <f t="shared" si="56"/>
        <v>0</v>
      </c>
      <c r="AC132" s="8">
        <f t="shared" si="57"/>
        <v>13</v>
      </c>
      <c r="AD132" s="8">
        <f t="shared" si="58"/>
        <v>4</v>
      </c>
      <c r="AE132" s="8">
        <f t="shared" si="59"/>
        <v>26</v>
      </c>
      <c r="AF132" s="8">
        <f t="shared" si="60"/>
        <v>13</v>
      </c>
      <c r="AG132" s="8">
        <f t="shared" si="61"/>
        <v>49</v>
      </c>
      <c r="AH132" s="8">
        <f t="shared" si="62"/>
        <v>4</v>
      </c>
    </row>
    <row r="133" spans="1:34">
      <c r="A133">
        <v>132</v>
      </c>
      <c r="B133" s="1">
        <v>44464</v>
      </c>
      <c r="C133" s="3">
        <v>0.63065972222222222</v>
      </c>
      <c r="D133" s="1">
        <v>44464</v>
      </c>
      <c r="E133" s="3">
        <v>0.66954861111111119</v>
      </c>
      <c r="F133" s="9">
        <f t="shared" si="54"/>
        <v>0</v>
      </c>
      <c r="G133">
        <v>5</v>
      </c>
      <c r="H133">
        <v>6</v>
      </c>
      <c r="I133" s="2">
        <f t="shared" si="63"/>
        <v>56</v>
      </c>
      <c r="J133">
        <f t="shared" si="64"/>
        <v>23</v>
      </c>
      <c r="K133" t="b">
        <f t="shared" si="65"/>
        <v>0</v>
      </c>
      <c r="L133">
        <f t="shared" si="68"/>
        <v>100.63</v>
      </c>
      <c r="M133">
        <f t="shared" si="69"/>
        <v>235.27316666666667</v>
      </c>
      <c r="N133">
        <f t="shared" si="66"/>
        <v>30000</v>
      </c>
      <c r="O133">
        <f t="shared" si="67"/>
        <v>36000</v>
      </c>
      <c r="P133" t="b">
        <f t="shared" si="55"/>
        <v>1</v>
      </c>
      <c r="AB133" s="8">
        <f t="shared" si="56"/>
        <v>0</v>
      </c>
      <c r="AC133" s="8">
        <f t="shared" si="57"/>
        <v>15</v>
      </c>
      <c r="AD133" s="8">
        <f t="shared" si="58"/>
        <v>8</v>
      </c>
      <c r="AE133" s="8">
        <f t="shared" si="59"/>
        <v>9</v>
      </c>
      <c r="AF133" s="8">
        <f t="shared" si="60"/>
        <v>16</v>
      </c>
      <c r="AG133" s="8">
        <f t="shared" si="61"/>
        <v>4</v>
      </c>
      <c r="AH133" s="8">
        <f t="shared" si="62"/>
        <v>9</v>
      </c>
    </row>
    <row r="134" spans="1:34">
      <c r="A134">
        <v>133</v>
      </c>
      <c r="B134" s="1">
        <v>44464</v>
      </c>
      <c r="C134" s="3">
        <v>0.71141203703703704</v>
      </c>
      <c r="D134" s="1">
        <v>44464</v>
      </c>
      <c r="E134" s="3">
        <v>0.75629629629629624</v>
      </c>
      <c r="F134" s="9">
        <f t="shared" si="54"/>
        <v>0</v>
      </c>
      <c r="G134">
        <v>12</v>
      </c>
      <c r="H134">
        <v>6</v>
      </c>
      <c r="I134" s="2">
        <f t="shared" si="63"/>
        <v>64.63</v>
      </c>
      <c r="J134">
        <f t="shared" si="64"/>
        <v>29</v>
      </c>
      <c r="K134" t="b">
        <f t="shared" si="65"/>
        <v>0</v>
      </c>
      <c r="L134">
        <f t="shared" si="68"/>
        <v>120.63</v>
      </c>
      <c r="M134">
        <f t="shared" si="69"/>
        <v>236.35033333333334</v>
      </c>
      <c r="N134">
        <f t="shared" si="66"/>
        <v>66000</v>
      </c>
      <c r="O134">
        <f t="shared" si="67"/>
        <v>36000</v>
      </c>
      <c r="P134" t="b">
        <f t="shared" si="55"/>
        <v>0</v>
      </c>
      <c r="AB134" s="8">
        <f t="shared" si="56"/>
        <v>0</v>
      </c>
      <c r="AC134" s="8">
        <f t="shared" si="57"/>
        <v>17</v>
      </c>
      <c r="AD134" s="8">
        <f t="shared" si="58"/>
        <v>4</v>
      </c>
      <c r="AE134" s="8">
        <f t="shared" si="59"/>
        <v>26</v>
      </c>
      <c r="AF134" s="8">
        <f t="shared" si="60"/>
        <v>18</v>
      </c>
      <c r="AG134" s="8">
        <f t="shared" si="61"/>
        <v>9</v>
      </c>
      <c r="AH134" s="8">
        <f t="shared" si="62"/>
        <v>4</v>
      </c>
    </row>
    <row r="135" spans="1:34">
      <c r="A135">
        <v>134</v>
      </c>
      <c r="B135" s="1">
        <v>44465</v>
      </c>
      <c r="C135" s="3">
        <v>0.26834490740740741</v>
      </c>
      <c r="D135" s="1">
        <v>44465</v>
      </c>
      <c r="E135" s="3">
        <v>0.33027777777777778</v>
      </c>
      <c r="F135" s="9">
        <f t="shared" si="54"/>
        <v>0</v>
      </c>
      <c r="G135">
        <v>13</v>
      </c>
      <c r="H135">
        <v>24</v>
      </c>
      <c r="I135" s="2">
        <f t="shared" si="63"/>
        <v>89.18</v>
      </c>
      <c r="J135">
        <f t="shared" si="64"/>
        <v>36</v>
      </c>
      <c r="K135" t="b">
        <f t="shared" si="65"/>
        <v>0</v>
      </c>
      <c r="L135">
        <f t="shared" si="68"/>
        <v>89.18</v>
      </c>
      <c r="M135">
        <f t="shared" si="69"/>
        <v>237.83666666666667</v>
      </c>
      <c r="N135">
        <f t="shared" si="66"/>
        <v>71500</v>
      </c>
      <c r="O135">
        <f t="shared" si="67"/>
        <v>120000</v>
      </c>
      <c r="P135" t="b">
        <f t="shared" si="55"/>
        <v>1</v>
      </c>
      <c r="AB135" s="8">
        <f t="shared" si="56"/>
        <v>0</v>
      </c>
      <c r="AC135" s="8">
        <f t="shared" si="57"/>
        <v>6</v>
      </c>
      <c r="AD135" s="8">
        <f t="shared" si="58"/>
        <v>26</v>
      </c>
      <c r="AE135" s="8">
        <f t="shared" si="59"/>
        <v>25</v>
      </c>
      <c r="AF135" s="8">
        <f t="shared" si="60"/>
        <v>7</v>
      </c>
      <c r="AG135" s="8">
        <f t="shared" si="61"/>
        <v>55</v>
      </c>
      <c r="AH135" s="8">
        <f t="shared" si="62"/>
        <v>36</v>
      </c>
    </row>
    <row r="136" spans="1:34">
      <c r="A136">
        <v>135</v>
      </c>
      <c r="B136" s="1">
        <v>44465</v>
      </c>
      <c r="C136" s="3">
        <v>0.38269675925925922</v>
      </c>
      <c r="D136" s="1">
        <v>44465</v>
      </c>
      <c r="E136" s="3">
        <v>0.42315972222222226</v>
      </c>
      <c r="F136" s="9">
        <f t="shared" si="54"/>
        <v>0</v>
      </c>
      <c r="G136">
        <v>9</v>
      </c>
      <c r="H136">
        <v>2</v>
      </c>
      <c r="I136" s="2">
        <f t="shared" si="63"/>
        <v>58.27</v>
      </c>
      <c r="J136">
        <f t="shared" si="64"/>
        <v>21</v>
      </c>
      <c r="K136" t="b">
        <f t="shared" si="65"/>
        <v>0</v>
      </c>
      <c r="L136">
        <f t="shared" si="68"/>
        <v>147.45000000000002</v>
      </c>
      <c r="M136">
        <f t="shared" si="69"/>
        <v>238.80783333333335</v>
      </c>
      <c r="N136">
        <f t="shared" si="66"/>
        <v>54000</v>
      </c>
      <c r="O136">
        <f t="shared" si="67"/>
        <v>12000</v>
      </c>
      <c r="P136" t="b">
        <f t="shared" si="55"/>
        <v>0</v>
      </c>
      <c r="AB136" s="8">
        <f t="shared" si="56"/>
        <v>0</v>
      </c>
      <c r="AC136" s="8">
        <f t="shared" si="57"/>
        <v>9</v>
      </c>
      <c r="AD136" s="8">
        <f t="shared" si="58"/>
        <v>11</v>
      </c>
      <c r="AE136" s="8">
        <f t="shared" si="59"/>
        <v>5</v>
      </c>
      <c r="AF136" s="8">
        <f t="shared" si="60"/>
        <v>10</v>
      </c>
      <c r="AG136" s="8">
        <f t="shared" si="61"/>
        <v>9</v>
      </c>
      <c r="AH136" s="8">
        <f t="shared" si="62"/>
        <v>21</v>
      </c>
    </row>
    <row r="137" spans="1:34">
      <c r="A137">
        <v>136</v>
      </c>
      <c r="B137" s="1">
        <v>44465</v>
      </c>
      <c r="C137" s="3">
        <v>0.45490740740740737</v>
      </c>
      <c r="D137" s="1">
        <v>44465</v>
      </c>
      <c r="E137" s="3">
        <v>0.49594907407407413</v>
      </c>
      <c r="F137" s="9">
        <f t="shared" si="54"/>
        <v>0</v>
      </c>
      <c r="G137">
        <v>11</v>
      </c>
      <c r="H137">
        <v>6</v>
      </c>
      <c r="I137" s="2">
        <f t="shared" si="63"/>
        <v>59.1</v>
      </c>
      <c r="J137">
        <f t="shared" si="64"/>
        <v>30</v>
      </c>
      <c r="K137" t="b">
        <f t="shared" si="65"/>
        <v>0</v>
      </c>
      <c r="L137">
        <f t="shared" si="68"/>
        <v>117.37</v>
      </c>
      <c r="M137">
        <f t="shared" si="69"/>
        <v>239.79283333333336</v>
      </c>
      <c r="N137">
        <f t="shared" si="66"/>
        <v>60500</v>
      </c>
      <c r="O137">
        <f t="shared" si="67"/>
        <v>36000</v>
      </c>
      <c r="P137" t="b">
        <f t="shared" si="55"/>
        <v>0</v>
      </c>
      <c r="AB137" s="8">
        <f t="shared" si="56"/>
        <v>0</v>
      </c>
      <c r="AC137" s="8">
        <f t="shared" si="57"/>
        <v>10</v>
      </c>
      <c r="AD137" s="8">
        <f t="shared" si="58"/>
        <v>55</v>
      </c>
      <c r="AE137" s="8">
        <f t="shared" si="59"/>
        <v>4</v>
      </c>
      <c r="AF137" s="8">
        <f t="shared" si="60"/>
        <v>11</v>
      </c>
      <c r="AG137" s="8">
        <f t="shared" si="61"/>
        <v>54</v>
      </c>
      <c r="AH137" s="8">
        <f t="shared" si="62"/>
        <v>10</v>
      </c>
    </row>
    <row r="138" spans="1:34">
      <c r="A138">
        <v>137</v>
      </c>
      <c r="B138" s="1">
        <v>44465</v>
      </c>
      <c r="C138" s="3">
        <v>0.54450231481481481</v>
      </c>
      <c r="D138" s="1">
        <v>44465</v>
      </c>
      <c r="E138" s="3">
        <v>0.58751157407407406</v>
      </c>
      <c r="F138" s="9">
        <f t="shared" si="54"/>
        <v>0</v>
      </c>
      <c r="G138">
        <v>11</v>
      </c>
      <c r="H138">
        <v>9</v>
      </c>
      <c r="I138" s="2">
        <f t="shared" si="63"/>
        <v>61.93</v>
      </c>
      <c r="J138">
        <f t="shared" si="64"/>
        <v>35</v>
      </c>
      <c r="K138" t="b">
        <f t="shared" si="65"/>
        <v>0</v>
      </c>
      <c r="L138">
        <f t="shared" si="68"/>
        <v>121.03</v>
      </c>
      <c r="M138">
        <f t="shared" si="69"/>
        <v>240.82500000000002</v>
      </c>
      <c r="N138">
        <f t="shared" si="66"/>
        <v>60500</v>
      </c>
      <c r="O138">
        <f t="shared" si="67"/>
        <v>54000</v>
      </c>
      <c r="P138" t="b">
        <f t="shared" si="55"/>
        <v>0</v>
      </c>
      <c r="AB138" s="8">
        <f t="shared" si="56"/>
        <v>0</v>
      </c>
      <c r="AC138" s="8">
        <f t="shared" si="57"/>
        <v>13</v>
      </c>
      <c r="AD138" s="8">
        <f t="shared" si="58"/>
        <v>4</v>
      </c>
      <c r="AE138" s="8">
        <f t="shared" si="59"/>
        <v>5</v>
      </c>
      <c r="AF138" s="8">
        <f t="shared" si="60"/>
        <v>14</v>
      </c>
      <c r="AG138" s="8">
        <f t="shared" si="61"/>
        <v>6</v>
      </c>
      <c r="AH138" s="8">
        <f t="shared" si="62"/>
        <v>1</v>
      </c>
    </row>
    <row r="139" spans="1:34">
      <c r="A139">
        <v>138</v>
      </c>
      <c r="B139" s="1">
        <v>44465</v>
      </c>
      <c r="C139" s="3">
        <v>0.67274305555555547</v>
      </c>
      <c r="D139" s="1">
        <v>44465</v>
      </c>
      <c r="E139" s="3">
        <v>0.74657407407407417</v>
      </c>
      <c r="F139" s="9">
        <f t="shared" si="54"/>
        <v>0</v>
      </c>
      <c r="G139">
        <v>13</v>
      </c>
      <c r="H139">
        <v>24</v>
      </c>
      <c r="I139" s="2">
        <f t="shared" si="63"/>
        <v>106.32</v>
      </c>
      <c r="J139">
        <f t="shared" si="64"/>
        <v>39</v>
      </c>
      <c r="K139" t="b">
        <f t="shared" si="65"/>
        <v>0</v>
      </c>
      <c r="L139">
        <f t="shared" si="68"/>
        <v>168.25</v>
      </c>
      <c r="M139">
        <f t="shared" si="69"/>
        <v>242.59700000000001</v>
      </c>
      <c r="N139">
        <f t="shared" si="66"/>
        <v>71500</v>
      </c>
      <c r="O139">
        <f t="shared" si="67"/>
        <v>120000</v>
      </c>
      <c r="P139" t="b">
        <f t="shared" si="55"/>
        <v>1</v>
      </c>
      <c r="AB139" s="8">
        <f t="shared" si="56"/>
        <v>0</v>
      </c>
      <c r="AC139" s="8">
        <f t="shared" si="57"/>
        <v>16</v>
      </c>
      <c r="AD139" s="8">
        <f t="shared" si="58"/>
        <v>8</v>
      </c>
      <c r="AE139" s="8">
        <f t="shared" si="59"/>
        <v>45</v>
      </c>
      <c r="AF139" s="8">
        <f t="shared" si="60"/>
        <v>17</v>
      </c>
      <c r="AG139" s="8">
        <f t="shared" si="61"/>
        <v>55</v>
      </c>
      <c r="AH139" s="8">
        <f t="shared" si="62"/>
        <v>4</v>
      </c>
    </row>
    <row r="140" spans="1:34">
      <c r="A140">
        <v>139</v>
      </c>
      <c r="B140" s="1">
        <v>44465</v>
      </c>
      <c r="C140" s="3">
        <v>0.79449074074074078</v>
      </c>
      <c r="D140" s="1">
        <v>44465</v>
      </c>
      <c r="E140" s="3">
        <v>0.85421296296296301</v>
      </c>
      <c r="F140" s="9">
        <f t="shared" si="54"/>
        <v>0</v>
      </c>
      <c r="G140">
        <v>15</v>
      </c>
      <c r="H140">
        <v>6</v>
      </c>
      <c r="I140" s="2">
        <f t="shared" si="63"/>
        <v>86</v>
      </c>
      <c r="J140">
        <f t="shared" si="64"/>
        <v>30</v>
      </c>
      <c r="K140" t="b">
        <f t="shared" si="65"/>
        <v>0</v>
      </c>
      <c r="L140">
        <f t="shared" si="68"/>
        <v>192.32</v>
      </c>
      <c r="M140">
        <f t="shared" si="69"/>
        <v>244.03033333333335</v>
      </c>
      <c r="N140">
        <f t="shared" si="66"/>
        <v>82500</v>
      </c>
      <c r="O140">
        <f t="shared" si="67"/>
        <v>36000</v>
      </c>
      <c r="P140" t="b">
        <f t="shared" si="55"/>
        <v>0</v>
      </c>
      <c r="AB140" s="8">
        <f t="shared" si="56"/>
        <v>0</v>
      </c>
      <c r="AC140" s="8">
        <f t="shared" si="57"/>
        <v>19</v>
      </c>
      <c r="AD140" s="8">
        <f t="shared" si="58"/>
        <v>4</v>
      </c>
      <c r="AE140" s="8">
        <f t="shared" si="59"/>
        <v>4</v>
      </c>
      <c r="AF140" s="8">
        <f t="shared" si="60"/>
        <v>20</v>
      </c>
      <c r="AG140" s="8">
        <f t="shared" si="61"/>
        <v>30</v>
      </c>
      <c r="AH140" s="8">
        <f t="shared" si="62"/>
        <v>4</v>
      </c>
    </row>
    <row r="141" spans="1:34">
      <c r="A141">
        <v>140</v>
      </c>
      <c r="B141" s="1">
        <v>44466</v>
      </c>
      <c r="C141" s="3">
        <v>0.25283564814814813</v>
      </c>
      <c r="D141" s="1">
        <v>44466</v>
      </c>
      <c r="E141" s="3">
        <v>0.33119212962962963</v>
      </c>
      <c r="F141" s="9">
        <f t="shared" si="54"/>
        <v>0</v>
      </c>
      <c r="G141">
        <v>15</v>
      </c>
      <c r="H141">
        <v>9</v>
      </c>
      <c r="I141" s="2">
        <f t="shared" si="63"/>
        <v>112.83</v>
      </c>
      <c r="J141">
        <f t="shared" si="64"/>
        <v>39</v>
      </c>
      <c r="K141" t="b">
        <f t="shared" si="65"/>
        <v>0</v>
      </c>
      <c r="L141">
        <f t="shared" si="68"/>
        <v>112.83</v>
      </c>
      <c r="M141">
        <f t="shared" si="69"/>
        <v>245.91083333333336</v>
      </c>
      <c r="N141">
        <f t="shared" si="66"/>
        <v>82500</v>
      </c>
      <c r="O141">
        <f t="shared" si="67"/>
        <v>54000</v>
      </c>
      <c r="P141" t="b">
        <f t="shared" si="55"/>
        <v>0</v>
      </c>
      <c r="AB141" s="8">
        <f t="shared" si="56"/>
        <v>0</v>
      </c>
      <c r="AC141" s="8">
        <f t="shared" si="57"/>
        <v>6</v>
      </c>
      <c r="AD141" s="8">
        <f t="shared" si="58"/>
        <v>4</v>
      </c>
      <c r="AE141" s="8">
        <f t="shared" si="59"/>
        <v>5</v>
      </c>
      <c r="AF141" s="8">
        <f t="shared" si="60"/>
        <v>7</v>
      </c>
      <c r="AG141" s="8">
        <f t="shared" si="61"/>
        <v>56</v>
      </c>
      <c r="AH141" s="8">
        <f t="shared" si="62"/>
        <v>55</v>
      </c>
    </row>
    <row r="142" spans="1:34">
      <c r="A142">
        <v>141</v>
      </c>
      <c r="B142" s="1">
        <v>44466</v>
      </c>
      <c r="C142" s="3">
        <v>0.38195601851851851</v>
      </c>
      <c r="D142" s="1">
        <v>44466</v>
      </c>
      <c r="E142" s="3">
        <v>0.42439814814814819</v>
      </c>
      <c r="F142" s="9">
        <f t="shared" si="54"/>
        <v>0</v>
      </c>
      <c r="G142">
        <v>10</v>
      </c>
      <c r="H142">
        <v>19</v>
      </c>
      <c r="I142" s="2">
        <f t="shared" si="63"/>
        <v>61.12</v>
      </c>
      <c r="J142">
        <f t="shared" si="64"/>
        <v>40</v>
      </c>
      <c r="K142" t="b">
        <f t="shared" si="65"/>
        <v>0</v>
      </c>
      <c r="L142">
        <f t="shared" si="68"/>
        <v>173.95</v>
      </c>
      <c r="M142">
        <f t="shared" si="69"/>
        <v>246.92950000000002</v>
      </c>
      <c r="N142">
        <f t="shared" si="66"/>
        <v>55000</v>
      </c>
      <c r="O142">
        <f t="shared" si="67"/>
        <v>104500</v>
      </c>
      <c r="P142" t="b">
        <f t="shared" si="55"/>
        <v>1</v>
      </c>
      <c r="AB142" s="8">
        <f t="shared" si="56"/>
        <v>0</v>
      </c>
      <c r="AC142" s="8">
        <f t="shared" si="57"/>
        <v>9</v>
      </c>
      <c r="AD142" s="8">
        <f t="shared" si="58"/>
        <v>10</v>
      </c>
      <c r="AE142" s="8">
        <f t="shared" si="59"/>
        <v>1</v>
      </c>
      <c r="AF142" s="8">
        <f t="shared" si="60"/>
        <v>10</v>
      </c>
      <c r="AG142" s="8">
        <f t="shared" si="61"/>
        <v>11</v>
      </c>
      <c r="AH142" s="8">
        <f t="shared" si="62"/>
        <v>8</v>
      </c>
    </row>
    <row r="143" spans="1:34">
      <c r="A143">
        <v>142</v>
      </c>
      <c r="B143" s="1">
        <v>44466</v>
      </c>
      <c r="C143" s="3">
        <v>0.54520833333333341</v>
      </c>
      <c r="D143" s="1">
        <v>44466</v>
      </c>
      <c r="E143" s="3">
        <v>0.62854166666666667</v>
      </c>
      <c r="F143" s="9">
        <f t="shared" si="54"/>
        <v>0</v>
      </c>
      <c r="G143">
        <v>1</v>
      </c>
      <c r="H143">
        <v>0</v>
      </c>
      <c r="I143" s="2">
        <f t="shared" si="63"/>
        <v>120</v>
      </c>
      <c r="J143">
        <f t="shared" si="64"/>
        <v>22</v>
      </c>
      <c r="K143" t="b">
        <f t="shared" si="65"/>
        <v>0</v>
      </c>
      <c r="L143">
        <f t="shared" si="68"/>
        <v>181.12</v>
      </c>
      <c r="M143">
        <f t="shared" si="69"/>
        <v>248.92950000000002</v>
      </c>
      <c r="N143">
        <f t="shared" si="66"/>
        <v>6000</v>
      </c>
      <c r="O143">
        <f t="shared" si="67"/>
        <v>0</v>
      </c>
      <c r="P143" t="b">
        <f t="shared" si="55"/>
        <v>0</v>
      </c>
      <c r="AB143" s="8">
        <f t="shared" si="56"/>
        <v>0</v>
      </c>
      <c r="AC143" s="8">
        <f t="shared" si="57"/>
        <v>13</v>
      </c>
      <c r="AD143" s="8">
        <f t="shared" si="58"/>
        <v>5</v>
      </c>
      <c r="AE143" s="8">
        <f t="shared" si="59"/>
        <v>6</v>
      </c>
      <c r="AF143" s="8">
        <f t="shared" si="60"/>
        <v>15</v>
      </c>
      <c r="AG143" s="8">
        <f t="shared" si="61"/>
        <v>5</v>
      </c>
      <c r="AH143" s="8">
        <f t="shared" si="62"/>
        <v>6</v>
      </c>
    </row>
    <row r="144" spans="1:34">
      <c r="A144">
        <v>143</v>
      </c>
      <c r="B144" s="1">
        <v>44466</v>
      </c>
      <c r="C144" s="3">
        <v>0.71118055555555548</v>
      </c>
      <c r="D144" s="1">
        <v>44466</v>
      </c>
      <c r="E144" s="3">
        <v>0.79310185185185178</v>
      </c>
      <c r="F144" s="9">
        <f t="shared" si="54"/>
        <v>0</v>
      </c>
      <c r="G144">
        <v>3</v>
      </c>
      <c r="H144">
        <v>0</v>
      </c>
      <c r="I144" s="2">
        <f t="shared" si="63"/>
        <v>117.97</v>
      </c>
      <c r="J144">
        <f t="shared" si="64"/>
        <v>25</v>
      </c>
      <c r="K144" t="b">
        <f t="shared" si="65"/>
        <v>0</v>
      </c>
      <c r="L144">
        <f t="shared" si="68"/>
        <v>237.97</v>
      </c>
      <c r="M144">
        <f t="shared" si="69"/>
        <v>250.8956666666667</v>
      </c>
      <c r="N144">
        <f t="shared" si="66"/>
        <v>18000</v>
      </c>
      <c r="O144">
        <f t="shared" si="67"/>
        <v>0</v>
      </c>
      <c r="P144" t="b">
        <f t="shared" si="55"/>
        <v>0</v>
      </c>
      <c r="AB144" s="8">
        <f t="shared" si="56"/>
        <v>0</v>
      </c>
      <c r="AC144" s="8">
        <f t="shared" si="57"/>
        <v>17</v>
      </c>
      <c r="AD144" s="8">
        <f t="shared" si="58"/>
        <v>4</v>
      </c>
      <c r="AE144" s="8">
        <f t="shared" si="59"/>
        <v>6</v>
      </c>
      <c r="AF144" s="8">
        <f t="shared" si="60"/>
        <v>19</v>
      </c>
      <c r="AG144" s="8">
        <f t="shared" si="61"/>
        <v>2</v>
      </c>
      <c r="AH144" s="8">
        <f t="shared" si="62"/>
        <v>4</v>
      </c>
    </row>
    <row r="145" spans="1:34">
      <c r="A145">
        <v>144</v>
      </c>
      <c r="B145" s="1">
        <v>44467</v>
      </c>
      <c r="C145" s="3">
        <v>0.41951388888888891</v>
      </c>
      <c r="D145" s="1">
        <v>44467</v>
      </c>
      <c r="E145" s="3">
        <v>0.4959027777777778</v>
      </c>
      <c r="F145" s="9">
        <f t="shared" si="54"/>
        <v>0</v>
      </c>
      <c r="G145">
        <v>9</v>
      </c>
      <c r="H145">
        <v>14</v>
      </c>
      <c r="I145" s="2">
        <f t="shared" si="63"/>
        <v>110</v>
      </c>
      <c r="J145">
        <f t="shared" si="64"/>
        <v>34</v>
      </c>
      <c r="K145" t="b">
        <f t="shared" si="65"/>
        <v>0</v>
      </c>
      <c r="L145">
        <f t="shared" si="68"/>
        <v>110</v>
      </c>
      <c r="M145">
        <f t="shared" si="69"/>
        <v>252.72900000000004</v>
      </c>
      <c r="N145">
        <f t="shared" si="66"/>
        <v>54000</v>
      </c>
      <c r="O145">
        <f t="shared" si="67"/>
        <v>77000</v>
      </c>
      <c r="P145" t="b">
        <f t="shared" si="55"/>
        <v>1</v>
      </c>
      <c r="AB145" s="8">
        <f t="shared" si="56"/>
        <v>0</v>
      </c>
      <c r="AC145" s="8">
        <f t="shared" si="57"/>
        <v>10</v>
      </c>
      <c r="AD145" s="8">
        <f t="shared" si="58"/>
        <v>4</v>
      </c>
      <c r="AE145" s="8">
        <f t="shared" si="59"/>
        <v>6</v>
      </c>
      <c r="AF145" s="8">
        <f t="shared" si="60"/>
        <v>11</v>
      </c>
      <c r="AG145" s="8">
        <f t="shared" si="61"/>
        <v>54</v>
      </c>
      <c r="AH145" s="8">
        <f t="shared" si="62"/>
        <v>6</v>
      </c>
    </row>
    <row r="146" spans="1:34">
      <c r="A146">
        <v>145</v>
      </c>
      <c r="B146" s="1">
        <v>44467</v>
      </c>
      <c r="C146" s="3">
        <v>0.54101851851851845</v>
      </c>
      <c r="D146" s="1">
        <v>44467</v>
      </c>
      <c r="E146" s="3">
        <v>0.62842592592592594</v>
      </c>
      <c r="F146" s="9">
        <f t="shared" si="54"/>
        <v>0</v>
      </c>
      <c r="G146">
        <v>11</v>
      </c>
      <c r="H146">
        <v>13</v>
      </c>
      <c r="I146" s="2">
        <f t="shared" si="63"/>
        <v>125.87</v>
      </c>
      <c r="J146">
        <f t="shared" si="64"/>
        <v>31</v>
      </c>
      <c r="K146" t="b">
        <f t="shared" si="65"/>
        <v>0</v>
      </c>
      <c r="L146">
        <f t="shared" si="68"/>
        <v>235.87</v>
      </c>
      <c r="M146">
        <f t="shared" si="69"/>
        <v>254.82683333333338</v>
      </c>
      <c r="N146">
        <f t="shared" si="66"/>
        <v>60500</v>
      </c>
      <c r="O146">
        <f t="shared" si="67"/>
        <v>71500</v>
      </c>
      <c r="P146" t="b">
        <f t="shared" si="55"/>
        <v>1</v>
      </c>
      <c r="AB146" s="8">
        <f t="shared" si="56"/>
        <v>0</v>
      </c>
      <c r="AC146" s="8">
        <f t="shared" si="57"/>
        <v>12</v>
      </c>
      <c r="AD146" s="8">
        <f t="shared" si="58"/>
        <v>59</v>
      </c>
      <c r="AE146" s="8">
        <f t="shared" si="59"/>
        <v>4</v>
      </c>
      <c r="AF146" s="8">
        <f t="shared" si="60"/>
        <v>15</v>
      </c>
      <c r="AG146" s="8">
        <f t="shared" si="61"/>
        <v>4</v>
      </c>
      <c r="AH146" s="8">
        <f t="shared" si="62"/>
        <v>56</v>
      </c>
    </row>
    <row r="147" spans="1:34">
      <c r="A147">
        <v>146</v>
      </c>
      <c r="B147" s="1">
        <v>44467</v>
      </c>
      <c r="C147" s="3">
        <v>0.7125462962962964</v>
      </c>
      <c r="D147" s="1">
        <v>44467</v>
      </c>
      <c r="E147" s="3">
        <v>0.75473379629629633</v>
      </c>
      <c r="F147" s="9">
        <f t="shared" si="54"/>
        <v>0</v>
      </c>
      <c r="G147">
        <v>12</v>
      </c>
      <c r="H147">
        <v>9</v>
      </c>
      <c r="I147" s="2">
        <f t="shared" si="63"/>
        <v>60.75</v>
      </c>
      <c r="J147">
        <f t="shared" si="64"/>
        <v>30</v>
      </c>
      <c r="K147" t="b">
        <f t="shared" si="65"/>
        <v>0</v>
      </c>
      <c r="L147">
        <f t="shared" si="68"/>
        <v>186.62</v>
      </c>
      <c r="M147">
        <f t="shared" si="69"/>
        <v>255.83933333333337</v>
      </c>
      <c r="N147">
        <f t="shared" si="66"/>
        <v>66000</v>
      </c>
      <c r="O147">
        <f t="shared" si="67"/>
        <v>54000</v>
      </c>
      <c r="P147" t="b">
        <f t="shared" si="55"/>
        <v>0</v>
      </c>
      <c r="AB147" s="8">
        <f t="shared" si="56"/>
        <v>0</v>
      </c>
      <c r="AC147" s="8">
        <f t="shared" si="57"/>
        <v>17</v>
      </c>
      <c r="AD147" s="8">
        <f t="shared" si="58"/>
        <v>6</v>
      </c>
      <c r="AE147" s="8">
        <f t="shared" si="59"/>
        <v>4</v>
      </c>
      <c r="AF147" s="8">
        <f t="shared" si="60"/>
        <v>18</v>
      </c>
      <c r="AG147" s="8">
        <f t="shared" si="61"/>
        <v>6</v>
      </c>
      <c r="AH147" s="8">
        <f t="shared" si="62"/>
        <v>49</v>
      </c>
    </row>
    <row r="148" spans="1:34">
      <c r="A148">
        <v>147</v>
      </c>
      <c r="B148" s="1">
        <v>44467</v>
      </c>
      <c r="C148" s="3">
        <v>0.79166666666666663</v>
      </c>
      <c r="D148" s="1">
        <v>44467</v>
      </c>
      <c r="E148" s="3">
        <v>0.87570601851851848</v>
      </c>
      <c r="F148" s="9">
        <f t="shared" si="54"/>
        <v>0</v>
      </c>
      <c r="G148">
        <v>14</v>
      </c>
      <c r="H148">
        <v>9</v>
      </c>
      <c r="I148" s="2">
        <f t="shared" si="63"/>
        <v>121.02</v>
      </c>
      <c r="J148">
        <f t="shared" si="64"/>
        <v>35</v>
      </c>
      <c r="K148" t="b">
        <f t="shared" si="65"/>
        <v>0</v>
      </c>
      <c r="L148">
        <f t="shared" si="68"/>
        <v>181.76999999999998</v>
      </c>
      <c r="M148">
        <f t="shared" si="69"/>
        <v>257.8563333333334</v>
      </c>
      <c r="N148">
        <f t="shared" si="66"/>
        <v>77000</v>
      </c>
      <c r="O148">
        <f t="shared" si="67"/>
        <v>54000</v>
      </c>
      <c r="P148" t="b">
        <f t="shared" si="55"/>
        <v>0</v>
      </c>
      <c r="AB148" s="8">
        <f t="shared" si="56"/>
        <v>0</v>
      </c>
      <c r="AC148" s="8">
        <f t="shared" si="57"/>
        <v>19</v>
      </c>
      <c r="AD148" s="8">
        <f t="shared" si="58"/>
        <v>0</v>
      </c>
      <c r="AE148" s="8">
        <f t="shared" si="59"/>
        <v>0</v>
      </c>
      <c r="AF148" s="8">
        <f t="shared" si="60"/>
        <v>21</v>
      </c>
      <c r="AG148" s="8">
        <f t="shared" si="61"/>
        <v>1</v>
      </c>
      <c r="AH148" s="8">
        <f t="shared" si="62"/>
        <v>1</v>
      </c>
    </row>
    <row r="149" spans="1:34">
      <c r="A149">
        <v>148</v>
      </c>
      <c r="B149" s="1">
        <v>44468</v>
      </c>
      <c r="C149" s="3">
        <v>0.29934027777777777</v>
      </c>
      <c r="D149" s="1">
        <v>44468</v>
      </c>
      <c r="E149" s="3">
        <v>0.37398148148148147</v>
      </c>
      <c r="F149" s="9">
        <f t="shared" si="54"/>
        <v>0</v>
      </c>
      <c r="G149">
        <v>12</v>
      </c>
      <c r="H149">
        <v>16</v>
      </c>
      <c r="I149" s="2">
        <f t="shared" si="63"/>
        <v>107.48</v>
      </c>
      <c r="J149">
        <f t="shared" si="64"/>
        <v>38</v>
      </c>
      <c r="K149" t="b">
        <f t="shared" si="65"/>
        <v>0</v>
      </c>
      <c r="L149">
        <f t="shared" si="68"/>
        <v>107.48</v>
      </c>
      <c r="M149">
        <f t="shared" si="69"/>
        <v>259.64766666666674</v>
      </c>
      <c r="N149">
        <f t="shared" si="66"/>
        <v>66000</v>
      </c>
      <c r="O149">
        <f t="shared" si="67"/>
        <v>88000</v>
      </c>
      <c r="P149" t="b">
        <f t="shared" si="55"/>
        <v>1</v>
      </c>
      <c r="AB149" s="8">
        <f t="shared" si="56"/>
        <v>0</v>
      </c>
      <c r="AC149" s="8">
        <f t="shared" si="57"/>
        <v>7</v>
      </c>
      <c r="AD149" s="8">
        <f t="shared" si="58"/>
        <v>11</v>
      </c>
      <c r="AE149" s="8">
        <f t="shared" si="59"/>
        <v>3</v>
      </c>
      <c r="AF149" s="8">
        <f t="shared" si="60"/>
        <v>8</v>
      </c>
      <c r="AG149" s="8">
        <f t="shared" si="61"/>
        <v>58</v>
      </c>
      <c r="AH149" s="8">
        <f t="shared" si="62"/>
        <v>32</v>
      </c>
    </row>
    <row r="150" spans="1:34">
      <c r="A150">
        <v>149</v>
      </c>
      <c r="B150" s="1">
        <v>44468</v>
      </c>
      <c r="C150" s="3">
        <v>0.41740740740740739</v>
      </c>
      <c r="D150" s="1">
        <v>44468</v>
      </c>
      <c r="E150" s="3">
        <v>0.50071759259259252</v>
      </c>
      <c r="F150" s="9">
        <f t="shared" si="54"/>
        <v>0</v>
      </c>
      <c r="G150">
        <v>9</v>
      </c>
      <c r="H150">
        <v>21</v>
      </c>
      <c r="I150" s="2">
        <f t="shared" si="63"/>
        <v>119.97</v>
      </c>
      <c r="J150">
        <f t="shared" si="64"/>
        <v>31</v>
      </c>
      <c r="K150" t="b">
        <f t="shared" si="65"/>
        <v>0</v>
      </c>
      <c r="L150">
        <f t="shared" si="68"/>
        <v>227.45</v>
      </c>
      <c r="M150">
        <f t="shared" si="69"/>
        <v>261.64716666666675</v>
      </c>
      <c r="N150">
        <f t="shared" si="66"/>
        <v>54000</v>
      </c>
      <c r="O150">
        <f t="shared" si="67"/>
        <v>105000</v>
      </c>
      <c r="P150" t="b">
        <f t="shared" si="55"/>
        <v>1</v>
      </c>
      <c r="AB150" s="8">
        <f t="shared" si="56"/>
        <v>0</v>
      </c>
      <c r="AC150" s="8">
        <f t="shared" si="57"/>
        <v>10</v>
      </c>
      <c r="AD150" s="8">
        <f t="shared" si="58"/>
        <v>1</v>
      </c>
      <c r="AE150" s="8">
        <f t="shared" si="59"/>
        <v>4</v>
      </c>
      <c r="AF150" s="8">
        <f t="shared" si="60"/>
        <v>12</v>
      </c>
      <c r="AG150" s="8">
        <f t="shared" si="61"/>
        <v>1</v>
      </c>
      <c r="AH150" s="8">
        <f t="shared" si="62"/>
        <v>2</v>
      </c>
    </row>
    <row r="151" spans="1:34">
      <c r="A151">
        <v>150</v>
      </c>
      <c r="B151" s="1">
        <v>44468</v>
      </c>
      <c r="C151" s="3">
        <v>0.55636574074074074</v>
      </c>
      <c r="D151" s="1">
        <v>44468</v>
      </c>
      <c r="E151" s="3">
        <v>0.61332175925925925</v>
      </c>
      <c r="F151" s="9">
        <f t="shared" si="54"/>
        <v>0</v>
      </c>
      <c r="G151">
        <v>15</v>
      </c>
      <c r="H151">
        <v>9</v>
      </c>
      <c r="I151" s="2">
        <f t="shared" si="63"/>
        <v>82.02</v>
      </c>
      <c r="J151">
        <f t="shared" si="64"/>
        <v>25</v>
      </c>
      <c r="K151" t="b">
        <f t="shared" si="65"/>
        <v>0</v>
      </c>
      <c r="L151">
        <f t="shared" si="68"/>
        <v>201.99</v>
      </c>
      <c r="M151">
        <f t="shared" si="69"/>
        <v>263.01416666666677</v>
      </c>
      <c r="N151">
        <f t="shared" si="66"/>
        <v>82500</v>
      </c>
      <c r="O151">
        <f t="shared" si="67"/>
        <v>54000</v>
      </c>
      <c r="P151" t="b">
        <f t="shared" si="55"/>
        <v>0</v>
      </c>
      <c r="AB151" s="8">
        <f t="shared" si="56"/>
        <v>0</v>
      </c>
      <c r="AC151" s="8">
        <f t="shared" si="57"/>
        <v>13</v>
      </c>
      <c r="AD151" s="8">
        <f t="shared" si="58"/>
        <v>21</v>
      </c>
      <c r="AE151" s="8">
        <f t="shared" si="59"/>
        <v>10</v>
      </c>
      <c r="AF151" s="8">
        <f t="shared" si="60"/>
        <v>14</v>
      </c>
      <c r="AG151" s="8">
        <f t="shared" si="61"/>
        <v>43</v>
      </c>
      <c r="AH151" s="8">
        <f t="shared" si="62"/>
        <v>11</v>
      </c>
    </row>
    <row r="152" spans="1:34">
      <c r="A152">
        <v>151</v>
      </c>
      <c r="B152" s="1">
        <v>44468</v>
      </c>
      <c r="C152" s="3">
        <v>0.67305555555555552</v>
      </c>
      <c r="D152" s="1">
        <v>44468</v>
      </c>
      <c r="E152" s="3">
        <v>0.73208333333333331</v>
      </c>
      <c r="F152" s="9">
        <f t="shared" si="54"/>
        <v>0</v>
      </c>
      <c r="G152">
        <v>14</v>
      </c>
      <c r="H152">
        <v>8</v>
      </c>
      <c r="I152" s="2">
        <f t="shared" si="63"/>
        <v>85</v>
      </c>
      <c r="J152">
        <f t="shared" si="64"/>
        <v>30</v>
      </c>
      <c r="K152" t="b">
        <f t="shared" si="65"/>
        <v>0</v>
      </c>
      <c r="L152">
        <f t="shared" si="68"/>
        <v>167.01999999999998</v>
      </c>
      <c r="M152">
        <f t="shared" si="69"/>
        <v>264.43083333333345</v>
      </c>
      <c r="N152">
        <f t="shared" si="66"/>
        <v>77000</v>
      </c>
      <c r="O152">
        <f t="shared" si="67"/>
        <v>48000</v>
      </c>
      <c r="P152" t="b">
        <f t="shared" si="55"/>
        <v>0</v>
      </c>
      <c r="AB152" s="8">
        <f t="shared" si="56"/>
        <v>0</v>
      </c>
      <c r="AC152" s="8">
        <f t="shared" si="57"/>
        <v>16</v>
      </c>
      <c r="AD152" s="8">
        <f t="shared" si="58"/>
        <v>9</v>
      </c>
      <c r="AE152" s="8">
        <f t="shared" si="59"/>
        <v>12</v>
      </c>
      <c r="AF152" s="8">
        <f t="shared" si="60"/>
        <v>17</v>
      </c>
      <c r="AG152" s="8">
        <f t="shared" si="61"/>
        <v>34</v>
      </c>
      <c r="AH152" s="8">
        <f t="shared" si="62"/>
        <v>12</v>
      </c>
    </row>
    <row r="153" spans="1:34">
      <c r="A153">
        <v>152</v>
      </c>
      <c r="B153" s="1">
        <v>44468</v>
      </c>
      <c r="C153" s="3">
        <v>0.79931712962962964</v>
      </c>
      <c r="D153" s="1">
        <v>44468</v>
      </c>
      <c r="E153" s="3">
        <v>0.84817129629629628</v>
      </c>
      <c r="F153" s="9">
        <f t="shared" si="54"/>
        <v>0</v>
      </c>
      <c r="G153">
        <v>16</v>
      </c>
      <c r="H153">
        <v>21</v>
      </c>
      <c r="I153" s="2">
        <f t="shared" si="63"/>
        <v>70.349999999999994</v>
      </c>
      <c r="J153">
        <f t="shared" si="64"/>
        <v>38</v>
      </c>
      <c r="K153" t="b">
        <f t="shared" si="65"/>
        <v>0</v>
      </c>
      <c r="L153">
        <f t="shared" si="68"/>
        <v>155.35</v>
      </c>
      <c r="M153">
        <f t="shared" si="69"/>
        <v>265.60333333333347</v>
      </c>
      <c r="N153">
        <f t="shared" si="66"/>
        <v>88000</v>
      </c>
      <c r="O153">
        <f t="shared" si="67"/>
        <v>105000</v>
      </c>
      <c r="P153" t="b">
        <f t="shared" si="55"/>
        <v>1</v>
      </c>
      <c r="AB153" s="8">
        <f t="shared" si="56"/>
        <v>0</v>
      </c>
      <c r="AC153" s="8">
        <f t="shared" si="57"/>
        <v>19</v>
      </c>
      <c r="AD153" s="8">
        <f t="shared" si="58"/>
        <v>11</v>
      </c>
      <c r="AE153" s="8">
        <f t="shared" si="59"/>
        <v>1</v>
      </c>
      <c r="AF153" s="8">
        <f t="shared" si="60"/>
        <v>20</v>
      </c>
      <c r="AG153" s="8">
        <f t="shared" si="61"/>
        <v>21</v>
      </c>
      <c r="AH153" s="8">
        <f t="shared" si="62"/>
        <v>22</v>
      </c>
    </row>
    <row r="154" spans="1:34">
      <c r="A154">
        <v>153</v>
      </c>
      <c r="B154" s="1">
        <v>44468</v>
      </c>
      <c r="C154" s="3">
        <v>0.9611574074074074</v>
      </c>
      <c r="D154" s="1">
        <v>44469</v>
      </c>
      <c r="E154" s="3">
        <v>3.9629629629629633E-2</v>
      </c>
      <c r="F154" s="9">
        <f t="shared" si="54"/>
        <v>72</v>
      </c>
      <c r="G154">
        <v>14</v>
      </c>
      <c r="H154">
        <v>9</v>
      </c>
      <c r="I154" s="2">
        <f t="shared" si="63"/>
        <v>113</v>
      </c>
      <c r="J154">
        <f t="shared" si="64"/>
        <v>31</v>
      </c>
      <c r="K154" t="b">
        <f t="shared" si="65"/>
        <v>0</v>
      </c>
      <c r="L154">
        <f t="shared" si="68"/>
        <v>111.35</v>
      </c>
      <c r="M154">
        <f t="shared" si="69"/>
        <v>267.48666666666679</v>
      </c>
      <c r="N154">
        <f t="shared" si="66"/>
        <v>77000</v>
      </c>
      <c r="O154">
        <f t="shared" si="67"/>
        <v>54000</v>
      </c>
      <c r="P154" t="b">
        <f t="shared" si="55"/>
        <v>0</v>
      </c>
      <c r="AB154" s="8">
        <f t="shared" si="56"/>
        <v>1</v>
      </c>
      <c r="AC154" s="8">
        <f t="shared" si="57"/>
        <v>23</v>
      </c>
      <c r="AD154" s="8">
        <f t="shared" si="58"/>
        <v>4</v>
      </c>
      <c r="AE154" s="8">
        <f t="shared" si="59"/>
        <v>4</v>
      </c>
      <c r="AF154" s="8">
        <f t="shared" si="60"/>
        <v>24</v>
      </c>
      <c r="AG154" s="8">
        <f t="shared" si="61"/>
        <v>57</v>
      </c>
      <c r="AH154" s="8">
        <f t="shared" si="62"/>
        <v>4</v>
      </c>
    </row>
    <row r="155" spans="1:34">
      <c r="A155">
        <v>154</v>
      </c>
      <c r="B155" s="1">
        <v>44469</v>
      </c>
      <c r="C155" s="3">
        <v>0.3125</v>
      </c>
      <c r="D155" s="1">
        <v>44469</v>
      </c>
      <c r="E155" s="3">
        <v>0.33385416666666662</v>
      </c>
      <c r="F155" s="9">
        <f t="shared" si="54"/>
        <v>0</v>
      </c>
      <c r="G155">
        <v>17</v>
      </c>
      <c r="H155">
        <v>3</v>
      </c>
      <c r="I155" s="2">
        <f t="shared" si="63"/>
        <v>30.75</v>
      </c>
      <c r="J155">
        <f t="shared" si="64"/>
        <v>39</v>
      </c>
      <c r="K155" t="b">
        <f t="shared" si="65"/>
        <v>0</v>
      </c>
      <c r="L155">
        <f t="shared" si="68"/>
        <v>102.75</v>
      </c>
      <c r="M155">
        <f t="shared" si="69"/>
        <v>267.99916666666678</v>
      </c>
      <c r="N155">
        <f t="shared" si="66"/>
        <v>93500</v>
      </c>
      <c r="O155">
        <f t="shared" si="67"/>
        <v>18000</v>
      </c>
      <c r="P155" t="b">
        <f t="shared" si="55"/>
        <v>0</v>
      </c>
      <c r="AB155" s="8">
        <f t="shared" si="56"/>
        <v>0</v>
      </c>
      <c r="AC155" s="8">
        <f t="shared" si="57"/>
        <v>7</v>
      </c>
      <c r="AD155" s="8">
        <f t="shared" si="58"/>
        <v>30</v>
      </c>
      <c r="AE155" s="8">
        <f t="shared" si="59"/>
        <v>0</v>
      </c>
      <c r="AF155" s="8">
        <f t="shared" si="60"/>
        <v>8</v>
      </c>
      <c r="AG155" s="8">
        <f t="shared" si="61"/>
        <v>0</v>
      </c>
      <c r="AH155" s="8">
        <f t="shared" si="62"/>
        <v>45</v>
      </c>
    </row>
    <row r="156" spans="1:34">
      <c r="A156">
        <v>155</v>
      </c>
      <c r="B156" s="1">
        <v>44469</v>
      </c>
      <c r="C156" s="3">
        <v>0.44229166666666669</v>
      </c>
      <c r="D156" s="1">
        <v>44469</v>
      </c>
      <c r="E156" s="3">
        <v>0.50074074074074071</v>
      </c>
      <c r="F156" s="9">
        <f t="shared" si="54"/>
        <v>0</v>
      </c>
      <c r="G156">
        <v>0</v>
      </c>
      <c r="H156">
        <v>9</v>
      </c>
      <c r="I156" s="2">
        <f t="shared" si="63"/>
        <v>84.17</v>
      </c>
      <c r="J156">
        <f t="shared" si="64"/>
        <v>36</v>
      </c>
      <c r="K156" t="b">
        <f t="shared" si="65"/>
        <v>0</v>
      </c>
      <c r="L156">
        <f t="shared" si="68"/>
        <v>114.92</v>
      </c>
      <c r="M156">
        <f t="shared" si="69"/>
        <v>269.4020000000001</v>
      </c>
      <c r="N156">
        <f t="shared" si="66"/>
        <v>0</v>
      </c>
      <c r="O156">
        <f t="shared" si="67"/>
        <v>54000</v>
      </c>
      <c r="P156" t="b">
        <f t="shared" si="55"/>
        <v>1</v>
      </c>
      <c r="AB156" s="8">
        <f t="shared" si="56"/>
        <v>0</v>
      </c>
      <c r="AC156" s="8">
        <f t="shared" si="57"/>
        <v>10</v>
      </c>
      <c r="AD156" s="8">
        <f t="shared" si="58"/>
        <v>36</v>
      </c>
      <c r="AE156" s="8">
        <f t="shared" si="59"/>
        <v>54</v>
      </c>
      <c r="AF156" s="8">
        <f t="shared" si="60"/>
        <v>12</v>
      </c>
      <c r="AG156" s="8">
        <f t="shared" si="61"/>
        <v>1</v>
      </c>
      <c r="AH156" s="8">
        <f t="shared" si="62"/>
        <v>4</v>
      </c>
    </row>
    <row r="157" spans="1:34">
      <c r="A157">
        <v>156</v>
      </c>
      <c r="B157" s="1">
        <v>44469</v>
      </c>
      <c r="C157" s="3">
        <v>0.59045138888888882</v>
      </c>
      <c r="D157" s="1">
        <v>44469</v>
      </c>
      <c r="E157" s="3">
        <v>0.63065972222222222</v>
      </c>
      <c r="F157" s="9">
        <f t="shared" si="54"/>
        <v>0</v>
      </c>
      <c r="G157">
        <v>14</v>
      </c>
      <c r="H157">
        <v>8</v>
      </c>
      <c r="I157" s="2">
        <f t="shared" si="63"/>
        <v>57.9</v>
      </c>
      <c r="J157">
        <f t="shared" si="64"/>
        <v>41</v>
      </c>
      <c r="K157" t="b">
        <f t="shared" si="65"/>
        <v>1</v>
      </c>
      <c r="L157">
        <f t="shared" si="68"/>
        <v>142.07</v>
      </c>
      <c r="M157">
        <f t="shared" si="69"/>
        <v>270.36700000000008</v>
      </c>
      <c r="N157">
        <f t="shared" si="66"/>
        <v>77000</v>
      </c>
      <c r="O157">
        <f t="shared" si="67"/>
        <v>48000</v>
      </c>
      <c r="P157" t="b">
        <f t="shared" si="55"/>
        <v>0</v>
      </c>
      <c r="AB157" s="8">
        <f t="shared" si="56"/>
        <v>0</v>
      </c>
      <c r="AC157" s="8">
        <f t="shared" si="57"/>
        <v>14</v>
      </c>
      <c r="AD157" s="8">
        <f t="shared" si="58"/>
        <v>10</v>
      </c>
      <c r="AE157" s="8">
        <f t="shared" si="59"/>
        <v>15</v>
      </c>
      <c r="AF157" s="8">
        <f t="shared" si="60"/>
        <v>15</v>
      </c>
      <c r="AG157" s="8">
        <f t="shared" si="61"/>
        <v>8</v>
      </c>
      <c r="AH157" s="8">
        <f t="shared" si="62"/>
        <v>9</v>
      </c>
    </row>
    <row r="158" spans="1:34">
      <c r="A158">
        <v>157</v>
      </c>
      <c r="B158" s="1">
        <v>44469</v>
      </c>
      <c r="C158" s="3">
        <v>0.7142708333333333</v>
      </c>
      <c r="D158" s="1">
        <v>44469</v>
      </c>
      <c r="E158" s="3">
        <v>0.789525462962963</v>
      </c>
      <c r="F158" s="9">
        <f t="shared" si="54"/>
        <v>0</v>
      </c>
      <c r="G158">
        <v>6</v>
      </c>
      <c r="H158">
        <v>39</v>
      </c>
      <c r="I158" s="2">
        <f t="shared" si="63"/>
        <v>108.37</v>
      </c>
      <c r="J158">
        <f t="shared" si="64"/>
        <v>39</v>
      </c>
      <c r="K158" t="b">
        <f t="shared" si="65"/>
        <v>0</v>
      </c>
      <c r="L158">
        <f t="shared" si="68"/>
        <v>166.27</v>
      </c>
      <c r="M158">
        <f t="shared" si="69"/>
        <v>272.17316666666676</v>
      </c>
      <c r="N158">
        <f t="shared" si="66"/>
        <v>36000</v>
      </c>
      <c r="O158">
        <f t="shared" si="67"/>
        <v>156000</v>
      </c>
      <c r="P158" t="b">
        <f t="shared" si="55"/>
        <v>1</v>
      </c>
      <c r="AB158" s="8">
        <f t="shared" si="56"/>
        <v>0</v>
      </c>
      <c r="AC158" s="8">
        <f t="shared" si="57"/>
        <v>17</v>
      </c>
      <c r="AD158" s="8">
        <f t="shared" si="58"/>
        <v>8</v>
      </c>
      <c r="AE158" s="8">
        <f t="shared" si="59"/>
        <v>33</v>
      </c>
      <c r="AF158" s="8">
        <f t="shared" si="60"/>
        <v>18</v>
      </c>
      <c r="AG158" s="8">
        <f t="shared" si="61"/>
        <v>56</v>
      </c>
      <c r="AH158" s="8">
        <f t="shared" si="62"/>
        <v>55</v>
      </c>
    </row>
    <row r="159" spans="1:34">
      <c r="K159">
        <f>COUNTIF(K2:K158,TRUE)</f>
        <v>3</v>
      </c>
      <c r="P159">
        <f>COUNTIF(P2:P158,TRUE)</f>
        <v>71</v>
      </c>
    </row>
  </sheetData>
  <conditionalFormatting sqref="J1:Q1 I1:I158">
    <cfRule type="cellIs" dxfId="1" priority="3" operator="equal">
      <formula>$S$6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Arkusz5</vt:lpstr>
      <vt:lpstr>Arkusz8</vt:lpstr>
      <vt:lpstr>Arkusz1</vt:lpstr>
      <vt:lpstr>Arkusz2</vt:lpstr>
      <vt:lpstr>Arkusz3</vt:lpstr>
      <vt:lpstr>Arkusz1!loty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2021-12-09T16:24:32Z</dcterms:modified>
</cp:coreProperties>
</file>