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85" windowWidth="17280" windowHeight="10425"/>
  </bookViews>
  <sheets>
    <sheet name="Zadanie" sheetId="1" r:id="rId1"/>
    <sheet name="wykres" sheetId="2" r:id="rId2"/>
  </sheets>
  <definedNames>
    <definedName name="_xlnm._FilterDatabase" localSheetId="0" hidden="1">Zadanie!$A$3:$Q$48</definedName>
  </definedNames>
  <calcPr calcId="125725"/>
</workbook>
</file>

<file path=xl/calcChain.xml><?xml version="1.0" encoding="utf-8"?>
<calcChain xmlns="http://schemas.openxmlformats.org/spreadsheetml/2006/main">
  <c r="N6" i="1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O36" s="1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N48"/>
  <c r="O48" s="1"/>
  <c r="N5"/>
  <c r="O5" s="1"/>
  <c r="H6"/>
  <c r="P6" s="1"/>
  <c r="H7"/>
  <c r="P7" s="1"/>
  <c r="H8"/>
  <c r="P8" s="1"/>
  <c r="H9"/>
  <c r="P9" s="1"/>
  <c r="H10"/>
  <c r="P10" s="1"/>
  <c r="H11"/>
  <c r="P11" s="1"/>
  <c r="H12"/>
  <c r="P12" s="1"/>
  <c r="H13"/>
  <c r="P13" s="1"/>
  <c r="H14"/>
  <c r="P14" s="1"/>
  <c r="H15"/>
  <c r="P15" s="1"/>
  <c r="H16"/>
  <c r="H17"/>
  <c r="P17" s="1"/>
  <c r="H18"/>
  <c r="P18" s="1"/>
  <c r="H19"/>
  <c r="P19" s="1"/>
  <c r="H20"/>
  <c r="P20" s="1"/>
  <c r="H21"/>
  <c r="P21" s="1"/>
  <c r="H22"/>
  <c r="P22" s="1"/>
  <c r="H23"/>
  <c r="P23" s="1"/>
  <c r="H24"/>
  <c r="P24" s="1"/>
  <c r="H25"/>
  <c r="P25" s="1"/>
  <c r="H26"/>
  <c r="P26" s="1"/>
  <c r="H27"/>
  <c r="P27" s="1"/>
  <c r="H28"/>
  <c r="P28" s="1"/>
  <c r="H29"/>
  <c r="P29" s="1"/>
  <c r="H30"/>
  <c r="P30" s="1"/>
  <c r="H31"/>
  <c r="P31" s="1"/>
  <c r="H32"/>
  <c r="H33"/>
  <c r="P33" s="1"/>
  <c r="H34"/>
  <c r="P34" s="1"/>
  <c r="H35"/>
  <c r="P35" s="1"/>
  <c r="H36"/>
  <c r="P36" s="1"/>
  <c r="H37"/>
  <c r="P37" s="1"/>
  <c r="H38"/>
  <c r="P38" s="1"/>
  <c r="H39"/>
  <c r="P39" s="1"/>
  <c r="H40"/>
  <c r="P40" s="1"/>
  <c r="H41"/>
  <c r="P41" s="1"/>
  <c r="H42"/>
  <c r="P42" s="1"/>
  <c r="H43"/>
  <c r="P43" s="1"/>
  <c r="H44"/>
  <c r="P44" s="1"/>
  <c r="H45"/>
  <c r="P45" s="1"/>
  <c r="H46"/>
  <c r="P46" s="1"/>
  <c r="H47"/>
  <c r="P47" s="1"/>
  <c r="H48"/>
  <c r="P48" s="1"/>
  <c r="H5"/>
  <c r="P5" s="1"/>
  <c r="P32" l="1"/>
  <c r="P16"/>
  <c r="V8" s="1"/>
  <c r="W8" s="1"/>
  <c r="W18"/>
  <c r="W16"/>
  <c r="W20"/>
  <c r="V9" l="1"/>
  <c r="W9" s="1"/>
  <c r="V7"/>
  <c r="W7" s="1"/>
  <c r="V6"/>
  <c r="W6" s="1"/>
  <c r="V11"/>
  <c r="W11" s="1"/>
  <c r="V10"/>
  <c r="W10" s="1"/>
</calcChain>
</file>

<file path=xl/sharedStrings.xml><?xml version="1.0" encoding="utf-8"?>
<sst xmlns="http://schemas.openxmlformats.org/spreadsheetml/2006/main" count="317" uniqueCount="128">
  <si>
    <t>Lp</t>
  </si>
  <si>
    <t>Imię</t>
  </si>
  <si>
    <t>Nazwisko</t>
  </si>
  <si>
    <t>Zadania domowe</t>
  </si>
  <si>
    <t>Word</t>
  </si>
  <si>
    <t>Excel</t>
  </si>
  <si>
    <t>Prezentacje</t>
  </si>
  <si>
    <t>HTML</t>
  </si>
  <si>
    <t>Obecności</t>
  </si>
  <si>
    <t>Kolokwium</t>
  </si>
  <si>
    <t xml:space="preserve">Joanna </t>
  </si>
  <si>
    <t>Mech</t>
  </si>
  <si>
    <t>Agnieszka</t>
  </si>
  <si>
    <t>Paduch</t>
  </si>
  <si>
    <t>Jan</t>
  </si>
  <si>
    <t>Paszkiewicz</t>
  </si>
  <si>
    <t>zal</t>
  </si>
  <si>
    <t>Suma</t>
  </si>
  <si>
    <t>Ilona</t>
  </si>
  <si>
    <t>Pietruszka</t>
  </si>
  <si>
    <t>Mateusz</t>
  </si>
  <si>
    <t>Piotrowicz</t>
  </si>
  <si>
    <t>Malwina</t>
  </si>
  <si>
    <t>Pragacz</t>
  </si>
  <si>
    <t>Katarzyna</t>
  </si>
  <si>
    <t>Przywóska</t>
  </si>
  <si>
    <t>Ocena</t>
  </si>
  <si>
    <t xml:space="preserve">Ewa </t>
  </si>
  <si>
    <t>Psiurska</t>
  </si>
  <si>
    <t>Anna</t>
  </si>
  <si>
    <t>Puchała</t>
  </si>
  <si>
    <t>Aleksandra</t>
  </si>
  <si>
    <t>Rogalska</t>
  </si>
  <si>
    <t>Szymanik</t>
  </si>
  <si>
    <t>Maria</t>
  </si>
  <si>
    <t>Wijas</t>
  </si>
  <si>
    <t>Dobosz</t>
  </si>
  <si>
    <t xml:space="preserve">Irmina </t>
  </si>
  <si>
    <t>Dyrda</t>
  </si>
  <si>
    <t>Natalia</t>
  </si>
  <si>
    <t>Dziążak</t>
  </si>
  <si>
    <t>Weronika</t>
  </si>
  <si>
    <t>Golatowska</t>
  </si>
  <si>
    <t>Marta</t>
  </si>
  <si>
    <t>Górska</t>
  </si>
  <si>
    <t>Anna Ewa</t>
  </si>
  <si>
    <t>Dorota</t>
  </si>
  <si>
    <t>Gujska</t>
  </si>
  <si>
    <t>Harasim</t>
  </si>
  <si>
    <t>Monika</t>
  </si>
  <si>
    <t>Karkowska</t>
  </si>
  <si>
    <t>Adelina</t>
  </si>
  <si>
    <t>Kloch</t>
  </si>
  <si>
    <t>Borys</t>
  </si>
  <si>
    <t>Buza</t>
  </si>
  <si>
    <t>Szymkowiak</t>
  </si>
  <si>
    <t>Dalecka</t>
  </si>
  <si>
    <t>Dam Van</t>
  </si>
  <si>
    <t>Anh</t>
  </si>
  <si>
    <t>Paulina</t>
  </si>
  <si>
    <t>Pieniążek</t>
  </si>
  <si>
    <t>Sylwia</t>
  </si>
  <si>
    <t>Ratyńska</t>
  </si>
  <si>
    <t>Magdalena</t>
  </si>
  <si>
    <t>Rosa</t>
  </si>
  <si>
    <t>Rydzewska</t>
  </si>
  <si>
    <t>Dobrosława</t>
  </si>
  <si>
    <t>Sielidzka</t>
  </si>
  <si>
    <t>Kamila</t>
  </si>
  <si>
    <t>Sieradzka</t>
  </si>
  <si>
    <t>Agata</t>
  </si>
  <si>
    <t>Skulska</t>
  </si>
  <si>
    <t>Izabela</t>
  </si>
  <si>
    <t>Sobecka</t>
  </si>
  <si>
    <t>Szklarska</t>
  </si>
  <si>
    <t>Michał</t>
  </si>
  <si>
    <t>Wrzosiński</t>
  </si>
  <si>
    <t>Ewelina</t>
  </si>
  <si>
    <t>Kmieciak</t>
  </si>
  <si>
    <t>Nowak</t>
  </si>
  <si>
    <t>Świerzak</t>
  </si>
  <si>
    <t>Małgorzata</t>
  </si>
  <si>
    <t>Królak</t>
  </si>
  <si>
    <t xml:space="preserve">Justyna </t>
  </si>
  <si>
    <t>Wrotek</t>
  </si>
  <si>
    <t>Xawery</t>
  </si>
  <si>
    <t>Stańczyk</t>
  </si>
  <si>
    <t>Sławińska</t>
  </si>
  <si>
    <t>Iwo</t>
  </si>
  <si>
    <t>Łoś</t>
  </si>
  <si>
    <t>Ocena końcowa</t>
  </si>
  <si>
    <t>PROGI OCENOWE</t>
  </si>
  <si>
    <t>ocena</t>
  </si>
  <si>
    <t>Liczba studentów</t>
  </si>
  <si>
    <t>liczba studentów z oceną</t>
  </si>
  <si>
    <t>dst</t>
  </si>
  <si>
    <t>db</t>
  </si>
  <si>
    <t>bdb</t>
  </si>
  <si>
    <t>nzal</t>
  </si>
  <si>
    <t>dst+</t>
  </si>
  <si>
    <t>db+</t>
  </si>
  <si>
    <t xml:space="preserve">procent studentów </t>
  </si>
  <si>
    <t>Maksymalna liczba punktów</t>
  </si>
  <si>
    <t>Minimalna liczba punktów</t>
  </si>
  <si>
    <t>Średnia liczba punktów</t>
  </si>
  <si>
    <t>Wykonaj następujące polecenia:</t>
  </si>
  <si>
    <t>Suma punktów</t>
  </si>
  <si>
    <t>suma punktów</t>
  </si>
  <si>
    <t>(wypełniasz jedynie pola koloru zielonego)</t>
  </si>
  <si>
    <r>
      <t>Objaśnienie do tabelki</t>
    </r>
    <r>
      <rPr>
        <sz val="10"/>
        <rFont val="Arial CE"/>
        <charset val="238"/>
      </rPr>
      <t>: informuje ona od jakiej liczby punktów</t>
    </r>
  </si>
  <si>
    <t xml:space="preserve">przyznawana jest jaka ocena. Na przykład, jeśli ktoś ma liczbę punktów </t>
  </si>
  <si>
    <t>3,5, to należy mu się ocena "dst+". Za 3,4 dostaje "dst".</t>
  </si>
  <si>
    <t>1. posortuj wiersze tabeli zawierającej oceny końcowe alfabetycznie według nazwisk (kolumna C)</t>
  </si>
  <si>
    <t>2. dodaj numery porządkowe (kolumna A)</t>
  </si>
  <si>
    <t>3. dla każdej osoby policz ile zadań domowych zaliczyła (kolumna H)</t>
  </si>
  <si>
    <t>4. dla każdej osoby policz uzyskaną przez nią sumę punktów z kolokwium (kolumna N)</t>
  </si>
  <si>
    <t>5. policz po prawej stronie tabelki minimalną, maksymalną oraz średnią liczbę punktów uzyskaną z kolokwium</t>
  </si>
  <si>
    <t xml:space="preserve">6. użyj funkcji WYSZUKAJ.PIONOWO i danych z tabelki 'Progi ocenowe' do wystawienia proponowanych ocen </t>
  </si>
  <si>
    <r>
      <t xml:space="preserve">    z kolokwium (kolumna O) </t>
    </r>
    <r>
      <rPr>
        <b/>
        <sz val="10"/>
        <rFont val="Arial CE"/>
        <family val="2"/>
        <charset val="238"/>
      </rPr>
      <t>Uwaga: nie chodzi o ocenę końcową</t>
    </r>
  </si>
  <si>
    <t>7.  utwórz formułę, która wstawi ocenę końcową (kolumna P) dla poszczególnych studentów  wg zasady</t>
  </si>
  <si>
    <t xml:space="preserve">       -  przepisujemy ocenę z kolokwium (z kolumny O) osobą które oddały wszystkie 4 zadania domowe </t>
  </si>
  <si>
    <t>10. załóż autofiltr na tabelce z ocenami, tak by wyświetlane były tylko te osoby,</t>
  </si>
  <si>
    <t xml:space="preserve">     wykres ma zawierać tytuł i etykietę w procentach każdego punktu danych</t>
  </si>
  <si>
    <t xml:space="preserve">     które dostały ocenę końcową 'nzal' lub 'bdb'</t>
  </si>
  <si>
    <t xml:space="preserve">PRZYSPOSOBIENIE INFORMATYCZNE - GRUPA A </t>
  </si>
  <si>
    <t xml:space="preserve">       - „nzal” gdy suma punktów za zadania domowe (kolumna H) jest mniejsza niż 4, bez względu na wynik kolokwium  </t>
  </si>
  <si>
    <t>8. wstaw formuły liczące ile osób dostało poszczególne oceny (końcowe)</t>
  </si>
  <si>
    <t>9. utwórz wykres kołowy pokazujący ile procent uczniów dostało poszczególne oceny (końcowe);</t>
  </si>
</sst>
</file>

<file path=xl/styles.xml><?xml version="1.0" encoding="utf-8"?>
<styleSheet xmlns="http://schemas.openxmlformats.org/spreadsheetml/2006/main">
  <numFmts count="2">
    <numFmt numFmtId="164" formatCode="0.00;[Red]0.00"/>
    <numFmt numFmtId="169" formatCode="0.0"/>
  </numFmts>
  <fonts count="9">
    <font>
      <sz val="10"/>
      <name val="Arial CE"/>
      <charset val="238"/>
    </font>
    <font>
      <sz val="10"/>
      <name val="Arial CE"/>
      <charset val="238"/>
    </font>
    <font>
      <b/>
      <i/>
      <sz val="10"/>
      <color indexed="60"/>
      <name val="Verdana"/>
      <family val="2"/>
    </font>
    <font>
      <b/>
      <sz val="11"/>
      <name val="Verdana"/>
      <family val="2"/>
      <charset val="238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164" fontId="5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5" borderId="2" xfId="0" applyFill="1" applyBorder="1"/>
    <xf numFmtId="0" fontId="0" fillId="5" borderId="10" xfId="0" applyFill="1" applyBorder="1"/>
    <xf numFmtId="0" fontId="0" fillId="5" borderId="1" xfId="0" applyFill="1" applyBorder="1"/>
    <xf numFmtId="0" fontId="0" fillId="5" borderId="11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9" fontId="0" fillId="0" borderId="5" xfId="1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8" fillId="0" borderId="0" xfId="0" applyFont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26" xfId="0" applyNumberFormat="1" applyFont="1" applyFill="1" applyBorder="1" applyAlignment="1">
      <alignment horizontal="center" vertical="center" wrapText="1"/>
    </xf>
    <xf numFmtId="49" fontId="2" fillId="6" borderId="27" xfId="0" applyNumberFormat="1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49" fontId="2" fillId="3" borderId="28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169" fontId="0" fillId="2" borderId="17" xfId="0" applyNumberFormat="1" applyFill="1" applyBorder="1" applyAlignment="1">
      <alignment horizontal="center"/>
    </xf>
    <xf numFmtId="169" fontId="0" fillId="2" borderId="2" xfId="0" applyNumberForma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00FF"/>
      <color rgb="FFFFCCFF"/>
      <color rgb="FF50B0B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42"/>
  <c:chart>
    <c:title>
      <c:tx>
        <c:rich>
          <a:bodyPr/>
          <a:lstStyle/>
          <a:p>
            <a:pPr>
              <a:defRPr/>
            </a:pPr>
            <a:r>
              <a:rPr lang="pl-PL">
                <a:solidFill>
                  <a:srgbClr val="FFCCFF"/>
                </a:solidFill>
              </a:rPr>
              <a:t>Ile procent uczniów dostało poszczególne oceny (końcowe)</a:t>
            </a:r>
          </a:p>
        </c:rich>
      </c:tx>
      <c:layout/>
      <c:spPr>
        <a:solidFill>
          <a:srgbClr val="CC00FF">
            <a:alpha val="28000"/>
          </a:srgbClr>
        </a:solidFill>
      </c:spPr>
    </c:title>
    <c:plotArea>
      <c:layout/>
      <c:pieChart>
        <c:varyColors val="1"/>
        <c:ser>
          <c:idx val="0"/>
          <c:order val="0"/>
          <c:dLbls>
            <c:spPr>
              <a:gradFill rotWithShape="1">
                <a:gsLst>
                  <a:gs pos="0">
                    <a:schemeClr val="dk1">
                      <a:tint val="50000"/>
                      <a:satMod val="300000"/>
                    </a:schemeClr>
                  </a:gs>
                  <a:gs pos="35000">
                    <a:schemeClr val="dk1">
                      <a:tint val="37000"/>
                      <a:satMod val="300000"/>
                    </a:schemeClr>
                  </a:gs>
                  <a:gs pos="100000">
                    <a:schemeClr val="dk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Val val="1"/>
            <c:showLeaderLines val="1"/>
          </c:dLbls>
          <c:cat>
            <c:strRef>
              <c:f>Zadanie!$U$6:$U$11</c:f>
              <c:strCache>
                <c:ptCount val="6"/>
                <c:pt idx="0">
                  <c:v>nzal</c:v>
                </c:pt>
                <c:pt idx="1">
                  <c:v>dst</c:v>
                </c:pt>
                <c:pt idx="2">
                  <c:v>dst+</c:v>
                </c:pt>
                <c:pt idx="3">
                  <c:v>db</c:v>
                </c:pt>
                <c:pt idx="4">
                  <c:v>db+</c:v>
                </c:pt>
                <c:pt idx="5">
                  <c:v>bdb</c:v>
                </c:pt>
              </c:strCache>
            </c:strRef>
          </c:cat>
          <c:val>
            <c:numRef>
              <c:f>Zadanie!$W$6:$W$11</c:f>
              <c:numCache>
                <c:formatCode>0%</c:formatCode>
                <c:ptCount val="6"/>
                <c:pt idx="0">
                  <c:v>0.70454545454545459</c:v>
                </c:pt>
                <c:pt idx="1">
                  <c:v>0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9.0909090909090912E-2</c:v>
                </c:pt>
                <c:pt idx="5">
                  <c:v>2.2727272727272728E-2</c:v>
                </c:pt>
              </c:numCache>
            </c:numRef>
          </c:val>
        </c:ser>
        <c:dLbls>
          <c:dLblPos val="bestFit"/>
          <c:showVal val="1"/>
        </c:dLbls>
        <c:firstSliceAng val="0"/>
      </c:pieChart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8</xdr:row>
      <xdr:rowOff>28575</xdr:rowOff>
    </xdr:from>
    <xdr:to>
      <xdr:col>11</xdr:col>
      <xdr:colOff>381000</xdr:colOff>
      <xdr:row>37</xdr:row>
      <xdr:rowOff>76200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8"/>
  <sheetViews>
    <sheetView tabSelected="1" zoomScale="90" zoomScaleNormal="90" workbookViewId="0">
      <selection activeCell="R29" sqref="R29"/>
    </sheetView>
  </sheetViews>
  <sheetFormatPr defaultRowHeight="12.75"/>
  <cols>
    <col min="1" max="1" width="3.85546875" customWidth="1"/>
    <col min="2" max="2" width="10" customWidth="1"/>
    <col min="3" max="3" width="12" customWidth="1"/>
    <col min="4" max="4" width="4.7109375" customWidth="1"/>
    <col min="5" max="5" width="3.5703125" customWidth="1"/>
    <col min="6" max="6" width="3.85546875" customWidth="1"/>
    <col min="7" max="7" width="3.5703125" customWidth="1"/>
    <col min="8" max="9" width="4.5703125" customWidth="1"/>
    <col min="10" max="10" width="4.7109375" customWidth="1"/>
    <col min="11" max="12" width="3.85546875" customWidth="1"/>
    <col min="13" max="13" width="3.7109375" customWidth="1"/>
    <col min="14" max="14" width="6.42578125" customWidth="1"/>
    <col min="15" max="15" width="7.5703125" customWidth="1"/>
    <col min="16" max="16" width="6.140625" customWidth="1"/>
    <col min="17" max="18" width="4" customWidth="1"/>
    <col min="19" max="19" width="2.42578125" customWidth="1"/>
    <col min="20" max="21" width="6.140625" customWidth="1"/>
    <col min="22" max="22" width="7.85546875" customWidth="1"/>
    <col min="23" max="23" width="6.85546875" customWidth="1"/>
  </cols>
  <sheetData>
    <row r="1" spans="1:32" ht="33.75" customHeight="1" thickBot="1">
      <c r="A1" s="37" t="s">
        <v>124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32" ht="12" customHeight="1" thickBot="1">
      <c r="T2" s="37" t="s">
        <v>91</v>
      </c>
      <c r="U2" s="38"/>
      <c r="V2" s="38"/>
      <c r="W2" s="38"/>
    </row>
    <row r="3" spans="1:32" ht="12" customHeight="1" thickTop="1">
      <c r="A3" s="45" t="s">
        <v>0</v>
      </c>
      <c r="B3" s="43" t="s">
        <v>1</v>
      </c>
      <c r="C3" s="41" t="s">
        <v>2</v>
      </c>
      <c r="D3" s="34" t="s">
        <v>3</v>
      </c>
      <c r="E3" s="35"/>
      <c r="F3" s="35"/>
      <c r="G3" s="35"/>
      <c r="H3" s="36"/>
      <c r="I3" s="39" t="s">
        <v>8</v>
      </c>
      <c r="J3" s="34" t="s">
        <v>9</v>
      </c>
      <c r="K3" s="35"/>
      <c r="L3" s="35"/>
      <c r="M3" s="35"/>
      <c r="N3" s="35"/>
      <c r="O3" s="36"/>
      <c r="P3" s="47" t="s">
        <v>90</v>
      </c>
    </row>
    <row r="4" spans="1:32" ht="51.75" customHeight="1" thickBot="1">
      <c r="A4" s="46"/>
      <c r="B4" s="44"/>
      <c r="C4" s="42"/>
      <c r="D4" s="8" t="s">
        <v>4</v>
      </c>
      <c r="E4" s="6" t="s">
        <v>7</v>
      </c>
      <c r="F4" s="6" t="s">
        <v>6</v>
      </c>
      <c r="G4" s="6" t="s">
        <v>5</v>
      </c>
      <c r="H4" s="9" t="s">
        <v>17</v>
      </c>
      <c r="I4" s="40"/>
      <c r="J4" s="8" t="s">
        <v>4</v>
      </c>
      <c r="K4" s="6" t="s">
        <v>7</v>
      </c>
      <c r="L4" s="6" t="s">
        <v>6</v>
      </c>
      <c r="M4" s="6" t="s">
        <v>5</v>
      </c>
      <c r="N4" s="7" t="s">
        <v>106</v>
      </c>
      <c r="O4" s="9" t="s">
        <v>26</v>
      </c>
      <c r="P4" s="48"/>
      <c r="Q4" s="32"/>
      <c r="R4" s="63"/>
      <c r="S4" s="63"/>
      <c r="T4" s="49" t="s">
        <v>107</v>
      </c>
      <c r="U4" s="49" t="s">
        <v>92</v>
      </c>
      <c r="V4" s="49" t="s">
        <v>94</v>
      </c>
      <c r="W4" s="49" t="s">
        <v>101</v>
      </c>
    </row>
    <row r="5" spans="1:32" ht="17.25" customHeight="1" thickTop="1" thickBot="1">
      <c r="A5" s="5">
        <v>1</v>
      </c>
      <c r="B5" s="18" t="s">
        <v>57</v>
      </c>
      <c r="C5" s="19" t="s">
        <v>58</v>
      </c>
      <c r="D5" s="3" t="s">
        <v>16</v>
      </c>
      <c r="E5" s="2"/>
      <c r="F5" s="2" t="s">
        <v>16</v>
      </c>
      <c r="G5" s="2"/>
      <c r="H5" s="22">
        <f>COUNTIF(D5:G5,"zal")</f>
        <v>2</v>
      </c>
      <c r="I5" s="30" t="s">
        <v>16</v>
      </c>
      <c r="J5" s="3">
        <v>0.3</v>
      </c>
      <c r="K5" s="3">
        <v>0.7</v>
      </c>
      <c r="L5" s="3">
        <v>0.6</v>
      </c>
      <c r="M5" s="3">
        <v>1.4</v>
      </c>
      <c r="N5" s="5">
        <f>SUM(J5:M5)</f>
        <v>3</v>
      </c>
      <c r="O5" s="22" t="str">
        <f>VLOOKUP(N5,T$6:U$11,2)</f>
        <v>dst</v>
      </c>
      <c r="P5" s="23" t="str">
        <f>IF(H5=4,O5,"nzal")</f>
        <v>nzal</v>
      </c>
      <c r="T5" s="49"/>
      <c r="U5" s="49"/>
      <c r="V5" s="49"/>
      <c r="W5" s="49"/>
      <c r="Y5" s="12" t="s">
        <v>109</v>
      </c>
      <c r="Z5" s="11"/>
      <c r="AA5" s="11"/>
      <c r="AB5" s="13"/>
      <c r="AC5" s="13"/>
      <c r="AD5" s="13"/>
      <c r="AE5" s="13"/>
      <c r="AF5" s="13"/>
    </row>
    <row r="6" spans="1:32" ht="14.25" thickTop="1" thickBot="1">
      <c r="A6" s="5">
        <v>2</v>
      </c>
      <c r="B6" s="20" t="s">
        <v>53</v>
      </c>
      <c r="C6" s="21" t="s">
        <v>54</v>
      </c>
      <c r="D6" s="4" t="s">
        <v>16</v>
      </c>
      <c r="E6" s="1"/>
      <c r="F6" s="1" t="s">
        <v>16</v>
      </c>
      <c r="G6" s="1"/>
      <c r="H6" s="22">
        <f t="shared" ref="H6:H48" si="0">COUNTIF(D6:G6,"zal")</f>
        <v>2</v>
      </c>
      <c r="I6" s="31" t="s">
        <v>16</v>
      </c>
      <c r="J6" s="3">
        <v>0.5</v>
      </c>
      <c r="K6" s="3">
        <v>1</v>
      </c>
      <c r="L6" s="3">
        <v>0.5</v>
      </c>
      <c r="M6" s="3">
        <v>1.3</v>
      </c>
      <c r="N6" s="5">
        <f t="shared" ref="N6:N48" si="1">SUM(J6:M6)</f>
        <v>3.3</v>
      </c>
      <c r="O6" s="22" t="str">
        <f t="shared" ref="O6:O48" si="2">VLOOKUP(N6,T$6:U$11,2)</f>
        <v>dst</v>
      </c>
      <c r="P6" s="23" t="str">
        <f t="shared" ref="P6:P48" si="3">IF(H6=4,O6,"nzal")</f>
        <v>nzal</v>
      </c>
      <c r="T6" s="10">
        <v>0</v>
      </c>
      <c r="U6" s="10" t="s">
        <v>98</v>
      </c>
      <c r="V6" s="5">
        <f>COUNTIF(P$5:P$48,U6)</f>
        <v>31</v>
      </c>
      <c r="W6" s="26">
        <f t="shared" ref="W6:W11" si="4">V6/$W$14</f>
        <v>0.70454545454545459</v>
      </c>
      <c r="Y6" t="s">
        <v>110</v>
      </c>
      <c r="Z6" s="11"/>
      <c r="AA6" s="11"/>
      <c r="AB6" s="13"/>
      <c r="AC6" s="13"/>
      <c r="AD6" s="13"/>
      <c r="AE6" s="13"/>
      <c r="AF6" s="13"/>
    </row>
    <row r="7" spans="1:32" ht="14.25" thickTop="1" thickBot="1">
      <c r="A7" s="5">
        <v>3</v>
      </c>
      <c r="B7" s="20" t="s">
        <v>24</v>
      </c>
      <c r="C7" s="21" t="s">
        <v>56</v>
      </c>
      <c r="D7" s="4" t="s">
        <v>16</v>
      </c>
      <c r="E7" s="1"/>
      <c r="F7" s="1" t="s">
        <v>16</v>
      </c>
      <c r="G7" s="1"/>
      <c r="H7" s="22">
        <f t="shared" si="0"/>
        <v>2</v>
      </c>
      <c r="I7" s="31" t="s">
        <v>16</v>
      </c>
      <c r="J7" s="3">
        <v>0.1</v>
      </c>
      <c r="K7" s="3">
        <v>1.1000000000000001</v>
      </c>
      <c r="L7" s="3">
        <v>1.3</v>
      </c>
      <c r="M7" s="3">
        <v>0.2</v>
      </c>
      <c r="N7" s="5">
        <f t="shared" si="1"/>
        <v>2.7</v>
      </c>
      <c r="O7" s="22" t="str">
        <f t="shared" si="2"/>
        <v>nzal</v>
      </c>
      <c r="P7" s="23" t="str">
        <f t="shared" si="3"/>
        <v>nzal</v>
      </c>
      <c r="T7" s="10">
        <v>3</v>
      </c>
      <c r="U7" s="10" t="s">
        <v>95</v>
      </c>
      <c r="V7" s="5">
        <f t="shared" ref="V7:V11" si="5">COUNTIF(P$5:P$48,U7)</f>
        <v>0</v>
      </c>
      <c r="W7" s="26">
        <f t="shared" si="4"/>
        <v>0</v>
      </c>
      <c r="Y7" t="s">
        <v>111</v>
      </c>
      <c r="Z7" s="11"/>
      <c r="AA7" s="11"/>
      <c r="AB7" s="13"/>
      <c r="AC7" s="13"/>
      <c r="AD7" s="13"/>
      <c r="AE7" s="13"/>
      <c r="AF7" s="13"/>
    </row>
    <row r="8" spans="1:32" ht="14.25" thickTop="1" thickBot="1">
      <c r="A8" s="5">
        <v>4</v>
      </c>
      <c r="B8" s="20" t="s">
        <v>31</v>
      </c>
      <c r="C8" s="21" t="s">
        <v>36</v>
      </c>
      <c r="D8" s="4" t="s">
        <v>16</v>
      </c>
      <c r="E8" s="1"/>
      <c r="F8" s="1" t="s">
        <v>16</v>
      </c>
      <c r="G8" s="1"/>
      <c r="H8" s="22">
        <f t="shared" si="0"/>
        <v>2</v>
      </c>
      <c r="I8" s="31" t="s">
        <v>16</v>
      </c>
      <c r="J8" s="3">
        <v>0</v>
      </c>
      <c r="K8" s="3">
        <v>0.1</v>
      </c>
      <c r="L8" s="3">
        <v>1.4</v>
      </c>
      <c r="M8" s="3">
        <v>1.4</v>
      </c>
      <c r="N8" s="5">
        <f t="shared" si="1"/>
        <v>2.9</v>
      </c>
      <c r="O8" s="22" t="str">
        <f t="shared" si="2"/>
        <v>nzal</v>
      </c>
      <c r="P8" s="23" t="str">
        <f t="shared" si="3"/>
        <v>nzal</v>
      </c>
      <c r="T8" s="10">
        <v>3.5</v>
      </c>
      <c r="U8" s="10" t="s">
        <v>99</v>
      </c>
      <c r="V8" s="5">
        <f t="shared" si="5"/>
        <v>6</v>
      </c>
      <c r="W8" s="26">
        <f t="shared" si="4"/>
        <v>0.13636363636363635</v>
      </c>
    </row>
    <row r="9" spans="1:32" ht="14.25" thickTop="1" thickBot="1">
      <c r="A9" s="5">
        <v>5</v>
      </c>
      <c r="B9" s="20" t="s">
        <v>37</v>
      </c>
      <c r="C9" s="21" t="s">
        <v>38</v>
      </c>
      <c r="D9" s="4" t="s">
        <v>16</v>
      </c>
      <c r="E9" s="1"/>
      <c r="F9" s="1" t="s">
        <v>16</v>
      </c>
      <c r="G9" s="1"/>
      <c r="H9" s="22">
        <f t="shared" si="0"/>
        <v>2</v>
      </c>
      <c r="I9" s="31" t="s">
        <v>16</v>
      </c>
      <c r="J9" s="3">
        <v>0.9</v>
      </c>
      <c r="K9" s="3">
        <v>1.3</v>
      </c>
      <c r="L9" s="3">
        <v>1.2</v>
      </c>
      <c r="M9" s="3">
        <v>0.3</v>
      </c>
      <c r="N9" s="5">
        <f t="shared" si="1"/>
        <v>3.7</v>
      </c>
      <c r="O9" s="22" t="str">
        <f t="shared" si="2"/>
        <v>dst+</v>
      </c>
      <c r="P9" s="23" t="str">
        <f t="shared" si="3"/>
        <v>nzal</v>
      </c>
      <c r="T9" s="10">
        <v>4</v>
      </c>
      <c r="U9" s="10" t="s">
        <v>96</v>
      </c>
      <c r="V9" s="5">
        <f t="shared" si="5"/>
        <v>2</v>
      </c>
      <c r="W9" s="26">
        <f t="shared" si="4"/>
        <v>4.5454545454545456E-2</v>
      </c>
    </row>
    <row r="10" spans="1:32" ht="14.25" thickTop="1" thickBot="1">
      <c r="A10" s="5">
        <v>6</v>
      </c>
      <c r="B10" s="20" t="s">
        <v>39</v>
      </c>
      <c r="C10" s="21" t="s">
        <v>40</v>
      </c>
      <c r="D10" s="4" t="s">
        <v>16</v>
      </c>
      <c r="E10" s="1"/>
      <c r="F10" s="1"/>
      <c r="G10" s="1"/>
      <c r="H10" s="22">
        <f t="shared" si="0"/>
        <v>1</v>
      </c>
      <c r="I10" s="31" t="s">
        <v>16</v>
      </c>
      <c r="J10" s="3">
        <v>1.1000000000000001</v>
      </c>
      <c r="K10" s="3">
        <v>1</v>
      </c>
      <c r="L10" s="3">
        <v>1</v>
      </c>
      <c r="M10" s="3">
        <v>0.4</v>
      </c>
      <c r="N10" s="5">
        <f t="shared" si="1"/>
        <v>3.5</v>
      </c>
      <c r="O10" s="22" t="str">
        <f t="shared" si="2"/>
        <v>dst+</v>
      </c>
      <c r="P10" s="23" t="str">
        <f t="shared" si="3"/>
        <v>nzal</v>
      </c>
      <c r="T10" s="10">
        <v>4.5</v>
      </c>
      <c r="U10" s="10" t="s">
        <v>100</v>
      </c>
      <c r="V10" s="5">
        <f t="shared" si="5"/>
        <v>4</v>
      </c>
      <c r="W10" s="26">
        <f t="shared" si="4"/>
        <v>9.0909090909090912E-2</v>
      </c>
    </row>
    <row r="11" spans="1:32" ht="14.25" thickTop="1" thickBot="1">
      <c r="A11" s="5">
        <v>7</v>
      </c>
      <c r="B11" s="20" t="s">
        <v>41</v>
      </c>
      <c r="C11" s="21" t="s">
        <v>42</v>
      </c>
      <c r="D11" s="4" t="s">
        <v>16</v>
      </c>
      <c r="E11" s="1" t="s">
        <v>16</v>
      </c>
      <c r="F11" s="1" t="s">
        <v>16</v>
      </c>
      <c r="G11" s="1" t="s">
        <v>16</v>
      </c>
      <c r="H11" s="22">
        <f t="shared" si="0"/>
        <v>4</v>
      </c>
      <c r="I11" s="31" t="s">
        <v>16</v>
      </c>
      <c r="J11" s="3">
        <v>1.4</v>
      </c>
      <c r="K11" s="3">
        <v>1.3</v>
      </c>
      <c r="L11" s="3">
        <v>0</v>
      </c>
      <c r="M11" s="3">
        <v>1.3</v>
      </c>
      <c r="N11" s="5">
        <f t="shared" si="1"/>
        <v>4</v>
      </c>
      <c r="O11" s="22" t="str">
        <f t="shared" si="2"/>
        <v>db</v>
      </c>
      <c r="P11" s="23" t="str">
        <f t="shared" si="3"/>
        <v>db</v>
      </c>
      <c r="T11" s="10">
        <v>5</v>
      </c>
      <c r="U11" s="10" t="s">
        <v>97</v>
      </c>
      <c r="V11" s="5">
        <f t="shared" si="5"/>
        <v>1</v>
      </c>
      <c r="W11" s="26">
        <f t="shared" si="4"/>
        <v>2.2727272727272728E-2</v>
      </c>
    </row>
    <row r="12" spans="1:32" ht="14.25" thickTop="1" thickBot="1">
      <c r="A12" s="5">
        <v>8</v>
      </c>
      <c r="B12" s="20" t="s">
        <v>45</v>
      </c>
      <c r="C12" s="21" t="s">
        <v>44</v>
      </c>
      <c r="D12" s="4" t="s">
        <v>16</v>
      </c>
      <c r="E12" s="1" t="s">
        <v>16</v>
      </c>
      <c r="F12" s="1" t="s">
        <v>16</v>
      </c>
      <c r="G12" s="1"/>
      <c r="H12" s="22">
        <f t="shared" si="0"/>
        <v>3</v>
      </c>
      <c r="I12" s="31" t="s">
        <v>16</v>
      </c>
      <c r="J12" s="3">
        <v>0.4</v>
      </c>
      <c r="K12" s="3">
        <v>0.5</v>
      </c>
      <c r="L12" s="3">
        <v>0.4</v>
      </c>
      <c r="M12" s="3">
        <v>1.2</v>
      </c>
      <c r="N12" s="5">
        <f t="shared" si="1"/>
        <v>2.5</v>
      </c>
      <c r="O12" s="22" t="str">
        <f t="shared" si="2"/>
        <v>nzal</v>
      </c>
      <c r="P12" s="23" t="str">
        <f t="shared" si="3"/>
        <v>nzal</v>
      </c>
      <c r="W12" s="33"/>
    </row>
    <row r="13" spans="1:32" ht="14.25" thickTop="1" thickBot="1">
      <c r="A13" s="5">
        <v>9</v>
      </c>
      <c r="B13" s="20" t="s">
        <v>43</v>
      </c>
      <c r="C13" s="21" t="s">
        <v>44</v>
      </c>
      <c r="D13" s="4" t="s">
        <v>16</v>
      </c>
      <c r="E13" s="1" t="s">
        <v>16</v>
      </c>
      <c r="F13" s="1" t="s">
        <v>16</v>
      </c>
      <c r="G13" s="1" t="s">
        <v>16</v>
      </c>
      <c r="H13" s="22">
        <f t="shared" si="0"/>
        <v>4</v>
      </c>
      <c r="I13" s="31" t="s">
        <v>16</v>
      </c>
      <c r="J13" s="3">
        <v>1.1000000000000001</v>
      </c>
      <c r="K13" s="3">
        <v>0.5</v>
      </c>
      <c r="L13" s="3">
        <v>1.8</v>
      </c>
      <c r="M13" s="3">
        <v>2</v>
      </c>
      <c r="N13" s="5">
        <f t="shared" si="1"/>
        <v>5.4</v>
      </c>
      <c r="O13" s="22" t="str">
        <f t="shared" si="2"/>
        <v>bdb</v>
      </c>
      <c r="P13" s="23" t="str">
        <f t="shared" si="3"/>
        <v>bdb</v>
      </c>
    </row>
    <row r="14" spans="1:32" ht="14.25" thickTop="1" thickBot="1">
      <c r="A14" s="5">
        <v>10</v>
      </c>
      <c r="B14" s="20" t="s">
        <v>46</v>
      </c>
      <c r="C14" s="21" t="s">
        <v>47</v>
      </c>
      <c r="D14" s="4" t="s">
        <v>16</v>
      </c>
      <c r="E14" s="1"/>
      <c r="F14" s="1"/>
      <c r="G14" s="1"/>
      <c r="H14" s="22">
        <f t="shared" si="0"/>
        <v>1</v>
      </c>
      <c r="I14" s="31" t="s">
        <v>16</v>
      </c>
      <c r="J14" s="3">
        <v>0.5</v>
      </c>
      <c r="K14" s="3">
        <v>0.9</v>
      </c>
      <c r="L14" s="3">
        <v>0.8</v>
      </c>
      <c r="M14" s="3">
        <v>1</v>
      </c>
      <c r="N14" s="5">
        <f t="shared" si="1"/>
        <v>3.2</v>
      </c>
      <c r="O14" s="22" t="str">
        <f t="shared" si="2"/>
        <v>dst</v>
      </c>
      <c r="P14" s="23" t="str">
        <f t="shared" si="3"/>
        <v>nzal</v>
      </c>
      <c r="T14" s="50" t="s">
        <v>93</v>
      </c>
      <c r="U14" s="51"/>
      <c r="V14" s="52"/>
      <c r="W14" s="49">
        <v>44</v>
      </c>
    </row>
    <row r="15" spans="1:32" ht="14.25" thickTop="1" thickBot="1">
      <c r="A15" s="5">
        <v>11</v>
      </c>
      <c r="B15" s="20" t="s">
        <v>24</v>
      </c>
      <c r="C15" s="21" t="s">
        <v>48</v>
      </c>
      <c r="D15" s="4" t="s">
        <v>16</v>
      </c>
      <c r="E15" s="1"/>
      <c r="F15" s="1" t="s">
        <v>16</v>
      </c>
      <c r="G15" s="1" t="s">
        <v>16</v>
      </c>
      <c r="H15" s="22">
        <f t="shared" si="0"/>
        <v>3</v>
      </c>
      <c r="I15" s="31" t="s">
        <v>16</v>
      </c>
      <c r="J15" s="3">
        <v>0.2</v>
      </c>
      <c r="K15" s="3">
        <v>1.2</v>
      </c>
      <c r="L15" s="3">
        <v>1.4</v>
      </c>
      <c r="M15" s="3">
        <v>0.3</v>
      </c>
      <c r="N15" s="5">
        <f t="shared" si="1"/>
        <v>3.0999999999999996</v>
      </c>
      <c r="O15" s="22" t="str">
        <f t="shared" si="2"/>
        <v>dst</v>
      </c>
      <c r="P15" s="23" t="str">
        <f t="shared" si="3"/>
        <v>nzal</v>
      </c>
      <c r="T15" s="53"/>
      <c r="U15" s="54"/>
      <c r="V15" s="55"/>
      <c r="W15" s="49"/>
    </row>
    <row r="16" spans="1:32" ht="13.5" customHeight="1" thickTop="1" thickBot="1">
      <c r="A16" s="5">
        <v>12</v>
      </c>
      <c r="B16" s="20" t="s">
        <v>49</v>
      </c>
      <c r="C16" s="21" t="s">
        <v>50</v>
      </c>
      <c r="D16" s="4" t="s">
        <v>16</v>
      </c>
      <c r="E16" s="1" t="s">
        <v>16</v>
      </c>
      <c r="F16" s="1" t="s">
        <v>16</v>
      </c>
      <c r="G16" s="1" t="s">
        <v>16</v>
      </c>
      <c r="H16" s="22">
        <f t="shared" si="0"/>
        <v>4</v>
      </c>
      <c r="I16" s="31" t="s">
        <v>16</v>
      </c>
      <c r="J16" s="3">
        <v>1.5</v>
      </c>
      <c r="K16" s="3">
        <v>0.9</v>
      </c>
      <c r="L16" s="3">
        <v>2.2000000000000002</v>
      </c>
      <c r="M16" s="3">
        <v>0.3</v>
      </c>
      <c r="N16" s="5">
        <f t="shared" si="1"/>
        <v>4.8999999999999995</v>
      </c>
      <c r="O16" s="22" t="str">
        <f t="shared" si="2"/>
        <v>db+</v>
      </c>
      <c r="P16" s="23" t="str">
        <f t="shared" si="3"/>
        <v>db+</v>
      </c>
      <c r="T16" s="58" t="s">
        <v>102</v>
      </c>
      <c r="U16" s="59"/>
      <c r="V16" s="60"/>
      <c r="W16" s="56">
        <f>MAX(N5:N48)</f>
        <v>5.8</v>
      </c>
    </row>
    <row r="17" spans="1:23" ht="14.25" thickTop="1" thickBot="1">
      <c r="A17" s="5">
        <v>13</v>
      </c>
      <c r="B17" s="20" t="s">
        <v>51</v>
      </c>
      <c r="C17" s="21" t="s">
        <v>52</v>
      </c>
      <c r="D17" s="4" t="s">
        <v>16</v>
      </c>
      <c r="E17" s="1" t="s">
        <v>16</v>
      </c>
      <c r="F17" s="1" t="s">
        <v>16</v>
      </c>
      <c r="G17" s="1"/>
      <c r="H17" s="22">
        <f t="shared" si="0"/>
        <v>3</v>
      </c>
      <c r="I17" s="31" t="s">
        <v>16</v>
      </c>
      <c r="J17" s="3">
        <v>2</v>
      </c>
      <c r="K17" s="3">
        <v>1</v>
      </c>
      <c r="L17" s="3">
        <v>0.2</v>
      </c>
      <c r="M17" s="3">
        <v>1</v>
      </c>
      <c r="N17" s="5">
        <f t="shared" si="1"/>
        <v>4.2</v>
      </c>
      <c r="O17" s="22" t="str">
        <f t="shared" si="2"/>
        <v>db</v>
      </c>
      <c r="P17" s="23" t="str">
        <f t="shared" si="3"/>
        <v>nzal</v>
      </c>
      <c r="T17" s="53"/>
      <c r="U17" s="54"/>
      <c r="V17" s="55"/>
      <c r="W17" s="57"/>
    </row>
    <row r="18" spans="1:23" ht="14.25" thickTop="1" thickBot="1">
      <c r="A18" s="5">
        <v>14</v>
      </c>
      <c r="B18" s="20" t="s">
        <v>77</v>
      </c>
      <c r="C18" s="21" t="s">
        <v>78</v>
      </c>
      <c r="D18" s="4" t="s">
        <v>16</v>
      </c>
      <c r="E18" s="1" t="s">
        <v>16</v>
      </c>
      <c r="F18" s="1" t="s">
        <v>16</v>
      </c>
      <c r="G18" s="1" t="s">
        <v>16</v>
      </c>
      <c r="H18" s="22">
        <f t="shared" si="0"/>
        <v>4</v>
      </c>
      <c r="I18" s="31" t="s">
        <v>16</v>
      </c>
      <c r="J18" s="3">
        <v>0.7</v>
      </c>
      <c r="K18" s="3">
        <v>1.1000000000000001</v>
      </c>
      <c r="L18" s="3">
        <v>1</v>
      </c>
      <c r="M18" s="3">
        <v>0.1</v>
      </c>
      <c r="N18" s="5">
        <f t="shared" si="1"/>
        <v>2.9</v>
      </c>
      <c r="O18" s="22" t="str">
        <f t="shared" si="2"/>
        <v>nzal</v>
      </c>
      <c r="P18" s="23" t="str">
        <f t="shared" si="3"/>
        <v>nzal</v>
      </c>
      <c r="T18" s="50" t="s">
        <v>103</v>
      </c>
      <c r="U18" s="51"/>
      <c r="V18" s="52"/>
      <c r="W18" s="56">
        <f>MIN(N5:N48)</f>
        <v>1.7</v>
      </c>
    </row>
    <row r="19" spans="1:23" ht="14.25" thickTop="1" thickBot="1">
      <c r="A19" s="5">
        <v>15</v>
      </c>
      <c r="B19" s="20" t="s">
        <v>81</v>
      </c>
      <c r="C19" s="21" t="s">
        <v>82</v>
      </c>
      <c r="D19" s="4" t="s">
        <v>16</v>
      </c>
      <c r="E19" s="1" t="s">
        <v>16</v>
      </c>
      <c r="F19" s="1" t="s">
        <v>16</v>
      </c>
      <c r="G19" s="1"/>
      <c r="H19" s="22">
        <f t="shared" si="0"/>
        <v>3</v>
      </c>
      <c r="I19" s="31" t="s">
        <v>16</v>
      </c>
      <c r="J19" s="3">
        <v>0.9</v>
      </c>
      <c r="K19" s="3">
        <v>0.3</v>
      </c>
      <c r="L19" s="3">
        <v>1.6</v>
      </c>
      <c r="M19" s="3">
        <v>1.8</v>
      </c>
      <c r="N19" s="5">
        <f t="shared" si="1"/>
        <v>4.5999999999999996</v>
      </c>
      <c r="O19" s="22" t="str">
        <f t="shared" si="2"/>
        <v>db+</v>
      </c>
      <c r="P19" s="23" t="str">
        <f t="shared" si="3"/>
        <v>nzal</v>
      </c>
      <c r="T19" s="53"/>
      <c r="U19" s="54"/>
      <c r="V19" s="55"/>
      <c r="W19" s="57"/>
    </row>
    <row r="20" spans="1:23" ht="14.25" thickTop="1" thickBot="1">
      <c r="A20" s="5">
        <v>16</v>
      </c>
      <c r="B20" s="20" t="s">
        <v>88</v>
      </c>
      <c r="C20" s="21" t="s">
        <v>89</v>
      </c>
      <c r="D20" s="4" t="s">
        <v>16</v>
      </c>
      <c r="E20" s="1"/>
      <c r="F20" s="1" t="s">
        <v>16</v>
      </c>
      <c r="G20" s="1"/>
      <c r="H20" s="22">
        <f t="shared" si="0"/>
        <v>2</v>
      </c>
      <c r="I20" s="31" t="s">
        <v>16</v>
      </c>
      <c r="J20" s="3">
        <v>1</v>
      </c>
      <c r="K20" s="3">
        <v>1.4</v>
      </c>
      <c r="L20" s="3">
        <v>1.3</v>
      </c>
      <c r="M20" s="3">
        <v>0.4</v>
      </c>
      <c r="N20" s="5">
        <f t="shared" si="1"/>
        <v>4.1000000000000005</v>
      </c>
      <c r="O20" s="22" t="str">
        <f t="shared" si="2"/>
        <v>db</v>
      </c>
      <c r="P20" s="23" t="str">
        <f t="shared" si="3"/>
        <v>nzal</v>
      </c>
      <c r="T20" s="50" t="s">
        <v>104</v>
      </c>
      <c r="U20" s="51"/>
      <c r="V20" s="52"/>
      <c r="W20" s="61">
        <f>AVERAGE(N5:N48)</f>
        <v>3.8318181818181825</v>
      </c>
    </row>
    <row r="21" spans="1:23" ht="14.25" thickTop="1" thickBot="1">
      <c r="A21" s="5">
        <v>17</v>
      </c>
      <c r="B21" s="20" t="s">
        <v>10</v>
      </c>
      <c r="C21" s="21" t="s">
        <v>11</v>
      </c>
      <c r="D21" s="4" t="s">
        <v>16</v>
      </c>
      <c r="E21" s="1" t="s">
        <v>16</v>
      </c>
      <c r="F21" s="1" t="s">
        <v>16</v>
      </c>
      <c r="G21" s="1"/>
      <c r="H21" s="22">
        <f t="shared" si="0"/>
        <v>3</v>
      </c>
      <c r="I21" s="31" t="s">
        <v>16</v>
      </c>
      <c r="J21" s="3">
        <v>1.3</v>
      </c>
      <c r="K21" s="3">
        <v>1.7</v>
      </c>
      <c r="L21" s="3">
        <v>1</v>
      </c>
      <c r="M21" s="3">
        <v>0.7</v>
      </c>
      <c r="N21" s="5">
        <f t="shared" si="1"/>
        <v>4.7</v>
      </c>
      <c r="O21" s="22" t="str">
        <f t="shared" si="2"/>
        <v>db+</v>
      </c>
      <c r="P21" s="23" t="str">
        <f t="shared" si="3"/>
        <v>nzal</v>
      </c>
      <c r="T21" s="53"/>
      <c r="U21" s="54"/>
      <c r="V21" s="55"/>
      <c r="W21" s="62"/>
    </row>
    <row r="22" spans="1:23" ht="14.25" thickTop="1" thickBot="1">
      <c r="A22" s="5">
        <v>18</v>
      </c>
      <c r="B22" s="20" t="s">
        <v>41</v>
      </c>
      <c r="C22" s="21" t="s">
        <v>79</v>
      </c>
      <c r="D22" s="4" t="s">
        <v>16</v>
      </c>
      <c r="E22" s="1" t="s">
        <v>16</v>
      </c>
      <c r="F22" s="1" t="s">
        <v>16</v>
      </c>
      <c r="G22" s="1" t="s">
        <v>16</v>
      </c>
      <c r="H22" s="22">
        <f t="shared" si="0"/>
        <v>4</v>
      </c>
      <c r="I22" s="31" t="s">
        <v>16</v>
      </c>
      <c r="J22" s="3">
        <v>0</v>
      </c>
      <c r="K22" s="3">
        <v>1.4</v>
      </c>
      <c r="L22" s="3">
        <v>1.4</v>
      </c>
      <c r="M22" s="3">
        <v>1</v>
      </c>
      <c r="N22" s="5">
        <f t="shared" si="1"/>
        <v>3.8</v>
      </c>
      <c r="O22" s="22" t="str">
        <f t="shared" si="2"/>
        <v>dst+</v>
      </c>
      <c r="P22" s="23" t="str">
        <f t="shared" si="3"/>
        <v>dst+</v>
      </c>
    </row>
    <row r="23" spans="1:23" ht="14.25" thickTop="1" thickBot="1">
      <c r="A23" s="5">
        <v>19</v>
      </c>
      <c r="B23" s="20" t="s">
        <v>12</v>
      </c>
      <c r="C23" s="21" t="s">
        <v>13</v>
      </c>
      <c r="D23" s="4" t="s">
        <v>16</v>
      </c>
      <c r="E23" s="1" t="s">
        <v>16</v>
      </c>
      <c r="F23" s="1" t="s">
        <v>16</v>
      </c>
      <c r="G23" s="1" t="s">
        <v>16</v>
      </c>
      <c r="H23" s="22">
        <f t="shared" si="0"/>
        <v>4</v>
      </c>
      <c r="I23" s="31" t="s">
        <v>16</v>
      </c>
      <c r="J23" s="3">
        <v>1.2</v>
      </c>
      <c r="K23" s="3">
        <v>1</v>
      </c>
      <c r="L23" s="3">
        <v>1.2</v>
      </c>
      <c r="M23" s="3">
        <v>1.2</v>
      </c>
      <c r="N23" s="5">
        <f t="shared" si="1"/>
        <v>4.6000000000000005</v>
      </c>
      <c r="O23" s="22" t="str">
        <f t="shared" si="2"/>
        <v>db+</v>
      </c>
      <c r="P23" s="23" t="str">
        <f t="shared" si="3"/>
        <v>db+</v>
      </c>
    </row>
    <row r="24" spans="1:23" ht="14.25" thickTop="1" thickBot="1">
      <c r="A24" s="5">
        <v>20</v>
      </c>
      <c r="B24" s="20" t="s">
        <v>14</v>
      </c>
      <c r="C24" s="21" t="s">
        <v>15</v>
      </c>
      <c r="D24" s="4" t="s">
        <v>16</v>
      </c>
      <c r="E24" s="1"/>
      <c r="F24" s="1"/>
      <c r="G24" s="1"/>
      <c r="H24" s="22">
        <f t="shared" si="0"/>
        <v>1</v>
      </c>
      <c r="I24" s="31" t="s">
        <v>16</v>
      </c>
      <c r="J24" s="3">
        <v>1.2</v>
      </c>
      <c r="K24" s="3">
        <v>1.6</v>
      </c>
      <c r="L24" s="3">
        <v>1.5</v>
      </c>
      <c r="M24" s="3">
        <v>0.6</v>
      </c>
      <c r="N24" s="5">
        <f t="shared" si="1"/>
        <v>4.8999999999999995</v>
      </c>
      <c r="O24" s="22" t="str">
        <f t="shared" si="2"/>
        <v>db+</v>
      </c>
      <c r="P24" s="23" t="str">
        <f t="shared" si="3"/>
        <v>nzal</v>
      </c>
    </row>
    <row r="25" spans="1:23" ht="14.25" thickTop="1" thickBot="1">
      <c r="A25" s="5">
        <v>21</v>
      </c>
      <c r="B25" s="20" t="s">
        <v>59</v>
      </c>
      <c r="C25" s="21" t="s">
        <v>60</v>
      </c>
      <c r="D25" s="4" t="s">
        <v>16</v>
      </c>
      <c r="E25" s="1" t="s">
        <v>16</v>
      </c>
      <c r="F25" s="1" t="s">
        <v>16</v>
      </c>
      <c r="G25" s="1" t="s">
        <v>16</v>
      </c>
      <c r="H25" s="22">
        <f t="shared" si="0"/>
        <v>4</v>
      </c>
      <c r="I25" s="31" t="s">
        <v>16</v>
      </c>
      <c r="J25" s="3">
        <v>1.2</v>
      </c>
      <c r="K25" s="3">
        <v>1.1000000000000001</v>
      </c>
      <c r="L25" s="3">
        <v>1.1000000000000001</v>
      </c>
      <c r="M25" s="3">
        <v>0.5</v>
      </c>
      <c r="N25" s="5">
        <f t="shared" si="1"/>
        <v>3.9</v>
      </c>
      <c r="O25" s="22" t="str">
        <f t="shared" si="2"/>
        <v>dst+</v>
      </c>
      <c r="P25" s="23" t="str">
        <f t="shared" si="3"/>
        <v>dst+</v>
      </c>
      <c r="T25" s="17" t="s">
        <v>105</v>
      </c>
    </row>
    <row r="26" spans="1:23" ht="14.25" thickTop="1" thickBot="1">
      <c r="A26" s="5">
        <v>22</v>
      </c>
      <c r="B26" s="20" t="s">
        <v>18</v>
      </c>
      <c r="C26" s="21" t="s">
        <v>19</v>
      </c>
      <c r="D26" s="4" t="s">
        <v>16</v>
      </c>
      <c r="E26" s="1"/>
      <c r="F26" s="1" t="s">
        <v>16</v>
      </c>
      <c r="G26" s="1"/>
      <c r="H26" s="22">
        <f t="shared" si="0"/>
        <v>2</v>
      </c>
      <c r="I26" s="31" t="s">
        <v>16</v>
      </c>
      <c r="J26" s="3">
        <v>0.8</v>
      </c>
      <c r="K26" s="3">
        <v>1.2</v>
      </c>
      <c r="L26" s="3">
        <v>1.1000000000000001</v>
      </c>
      <c r="M26" s="3">
        <v>0.2</v>
      </c>
      <c r="N26" s="5">
        <f t="shared" si="1"/>
        <v>3.3000000000000003</v>
      </c>
      <c r="O26" s="22" t="str">
        <f t="shared" si="2"/>
        <v>dst</v>
      </c>
      <c r="P26" s="23" t="str">
        <f t="shared" si="3"/>
        <v>nzal</v>
      </c>
      <c r="T26" s="24" t="s">
        <v>108</v>
      </c>
    </row>
    <row r="27" spans="1:23" ht="14.25" thickTop="1" thickBot="1">
      <c r="A27" s="5">
        <v>23</v>
      </c>
      <c r="B27" s="20" t="s">
        <v>20</v>
      </c>
      <c r="C27" s="21" t="s">
        <v>21</v>
      </c>
      <c r="D27" s="4" t="s">
        <v>16</v>
      </c>
      <c r="E27" s="1" t="s">
        <v>16</v>
      </c>
      <c r="F27" s="1" t="s">
        <v>16</v>
      </c>
      <c r="G27" s="1"/>
      <c r="H27" s="22">
        <f t="shared" si="0"/>
        <v>3</v>
      </c>
      <c r="I27" s="31" t="s">
        <v>16</v>
      </c>
      <c r="J27" s="3">
        <v>1.2</v>
      </c>
      <c r="K27" s="3">
        <v>0.6</v>
      </c>
      <c r="L27" s="3">
        <v>1.9</v>
      </c>
      <c r="M27" s="3">
        <v>2.1</v>
      </c>
      <c r="N27" s="5">
        <f t="shared" si="1"/>
        <v>5.8</v>
      </c>
      <c r="O27" s="22" t="str">
        <f t="shared" si="2"/>
        <v>bdb</v>
      </c>
      <c r="P27" s="23" t="str">
        <f t="shared" si="3"/>
        <v>nzal</v>
      </c>
      <c r="T27" s="25" t="s">
        <v>112</v>
      </c>
    </row>
    <row r="28" spans="1:23" ht="14.25" thickTop="1" thickBot="1">
      <c r="A28" s="5">
        <v>24</v>
      </c>
      <c r="B28" s="20" t="s">
        <v>22</v>
      </c>
      <c r="C28" s="21" t="s">
        <v>23</v>
      </c>
      <c r="D28" s="4" t="s">
        <v>16</v>
      </c>
      <c r="E28" s="1" t="s">
        <v>16</v>
      </c>
      <c r="F28" s="1" t="s">
        <v>16</v>
      </c>
      <c r="G28" s="1"/>
      <c r="H28" s="22">
        <f t="shared" si="0"/>
        <v>3</v>
      </c>
      <c r="I28" s="31" t="s">
        <v>16</v>
      </c>
      <c r="J28" s="3">
        <v>0.8</v>
      </c>
      <c r="K28" s="3">
        <v>0.2</v>
      </c>
      <c r="L28" s="3">
        <v>1.5</v>
      </c>
      <c r="M28" s="3">
        <v>1.7</v>
      </c>
      <c r="N28" s="5">
        <f t="shared" si="1"/>
        <v>4.2</v>
      </c>
      <c r="O28" s="22" t="str">
        <f t="shared" si="2"/>
        <v>db</v>
      </c>
      <c r="P28" s="23" t="str">
        <f t="shared" si="3"/>
        <v>nzal</v>
      </c>
      <c r="T28" t="s">
        <v>113</v>
      </c>
    </row>
    <row r="29" spans="1:23" ht="14.25" thickTop="1" thickBot="1">
      <c r="A29" s="5">
        <v>25</v>
      </c>
      <c r="B29" s="20" t="s">
        <v>24</v>
      </c>
      <c r="C29" s="21" t="s">
        <v>25</v>
      </c>
      <c r="D29" s="4" t="s">
        <v>16</v>
      </c>
      <c r="E29" s="1" t="s">
        <v>16</v>
      </c>
      <c r="F29" s="1" t="s">
        <v>16</v>
      </c>
      <c r="G29" s="1"/>
      <c r="H29" s="22">
        <f t="shared" si="0"/>
        <v>3</v>
      </c>
      <c r="I29" s="31" t="s">
        <v>16</v>
      </c>
      <c r="J29" s="3">
        <v>0.3</v>
      </c>
      <c r="K29" s="3">
        <v>1.3</v>
      </c>
      <c r="L29" s="3">
        <v>1.5</v>
      </c>
      <c r="M29" s="3">
        <v>0.4</v>
      </c>
      <c r="N29" s="5">
        <f t="shared" si="1"/>
        <v>3.5</v>
      </c>
      <c r="O29" s="22" t="str">
        <f t="shared" si="2"/>
        <v>dst+</v>
      </c>
      <c r="P29" s="23" t="str">
        <f t="shared" si="3"/>
        <v>nzal</v>
      </c>
      <c r="T29" t="s">
        <v>114</v>
      </c>
    </row>
    <row r="30" spans="1:23" ht="14.25" thickTop="1" thickBot="1">
      <c r="A30" s="5">
        <v>26</v>
      </c>
      <c r="B30" s="20" t="s">
        <v>27</v>
      </c>
      <c r="C30" s="21" t="s">
        <v>28</v>
      </c>
      <c r="D30" s="4" t="s">
        <v>16</v>
      </c>
      <c r="E30" s="1" t="s">
        <v>16</v>
      </c>
      <c r="F30" s="1" t="s">
        <v>16</v>
      </c>
      <c r="G30" s="1" t="s">
        <v>16</v>
      </c>
      <c r="H30" s="22">
        <f t="shared" si="0"/>
        <v>4</v>
      </c>
      <c r="I30" s="31" t="s">
        <v>16</v>
      </c>
      <c r="J30" s="3">
        <v>0.6</v>
      </c>
      <c r="K30" s="3">
        <v>1</v>
      </c>
      <c r="L30" s="3">
        <v>0.9</v>
      </c>
      <c r="M30" s="3">
        <v>1.1000000000000001</v>
      </c>
      <c r="N30" s="5">
        <f t="shared" si="1"/>
        <v>3.6</v>
      </c>
      <c r="O30" s="22" t="str">
        <f t="shared" si="2"/>
        <v>dst+</v>
      </c>
      <c r="P30" s="23" t="str">
        <f t="shared" si="3"/>
        <v>dst+</v>
      </c>
      <c r="T30" t="s">
        <v>115</v>
      </c>
    </row>
    <row r="31" spans="1:23" ht="14.25" thickTop="1" thickBot="1">
      <c r="A31" s="5">
        <v>27</v>
      </c>
      <c r="B31" s="20" t="s">
        <v>29</v>
      </c>
      <c r="C31" s="21" t="s">
        <v>30</v>
      </c>
      <c r="D31" s="4" t="s">
        <v>16</v>
      </c>
      <c r="E31" s="1" t="s">
        <v>16</v>
      </c>
      <c r="F31" s="1" t="s">
        <v>16</v>
      </c>
      <c r="G31" s="1"/>
      <c r="H31" s="22">
        <f t="shared" si="0"/>
        <v>3</v>
      </c>
      <c r="I31" s="31" t="s">
        <v>16</v>
      </c>
      <c r="J31" s="3">
        <v>0.2</v>
      </c>
      <c r="K31" s="3">
        <v>0.3</v>
      </c>
      <c r="L31" s="3">
        <v>0.2</v>
      </c>
      <c r="M31" s="3">
        <v>1</v>
      </c>
      <c r="N31" s="5">
        <f t="shared" si="1"/>
        <v>1.7</v>
      </c>
      <c r="O31" s="22" t="str">
        <f t="shared" si="2"/>
        <v>nzal</v>
      </c>
      <c r="P31" s="23" t="str">
        <f t="shared" si="3"/>
        <v>nzal</v>
      </c>
      <c r="T31" t="s">
        <v>116</v>
      </c>
    </row>
    <row r="32" spans="1:23" ht="14.25" thickTop="1" thickBot="1">
      <c r="A32" s="5">
        <v>28</v>
      </c>
      <c r="B32" s="20" t="s">
        <v>61</v>
      </c>
      <c r="C32" s="21" t="s">
        <v>62</v>
      </c>
      <c r="D32" s="4" t="s">
        <v>16</v>
      </c>
      <c r="E32" s="1" t="s">
        <v>16</v>
      </c>
      <c r="F32" s="1" t="s">
        <v>16</v>
      </c>
      <c r="G32" s="1" t="s">
        <v>16</v>
      </c>
      <c r="H32" s="22">
        <f t="shared" si="0"/>
        <v>4</v>
      </c>
      <c r="I32" s="31" t="s">
        <v>16</v>
      </c>
      <c r="J32" s="3">
        <v>1.3</v>
      </c>
      <c r="K32" s="3">
        <v>1.2</v>
      </c>
      <c r="L32" s="3">
        <v>1.2</v>
      </c>
      <c r="M32" s="3">
        <v>1.2</v>
      </c>
      <c r="N32" s="5">
        <f t="shared" si="1"/>
        <v>4.9000000000000004</v>
      </c>
      <c r="O32" s="22" t="str">
        <f t="shared" si="2"/>
        <v>db+</v>
      </c>
      <c r="P32" s="23" t="str">
        <f t="shared" si="3"/>
        <v>db+</v>
      </c>
      <c r="T32" s="25" t="s">
        <v>117</v>
      </c>
    </row>
    <row r="33" spans="1:32" ht="14.25" thickTop="1" thickBot="1">
      <c r="A33" s="5">
        <v>29</v>
      </c>
      <c r="B33" s="20" t="s">
        <v>31</v>
      </c>
      <c r="C33" s="21" t="s">
        <v>32</v>
      </c>
      <c r="D33" s="4" t="s">
        <v>16</v>
      </c>
      <c r="E33" s="1" t="s">
        <v>16</v>
      </c>
      <c r="F33" s="1" t="s">
        <v>16</v>
      </c>
      <c r="G33" s="1" t="s">
        <v>16</v>
      </c>
      <c r="H33" s="22">
        <f t="shared" si="0"/>
        <v>4</v>
      </c>
      <c r="I33" s="31" t="s">
        <v>16</v>
      </c>
      <c r="J33" s="3">
        <v>0.1</v>
      </c>
      <c r="K33" s="3">
        <v>0.2</v>
      </c>
      <c r="L33" s="3">
        <v>0.1</v>
      </c>
      <c r="M33" s="3">
        <v>1.5</v>
      </c>
      <c r="N33" s="5">
        <f t="shared" si="1"/>
        <v>1.9</v>
      </c>
      <c r="O33" s="22" t="str">
        <f t="shared" si="2"/>
        <v>nzal</v>
      </c>
      <c r="P33" s="23" t="str">
        <f t="shared" si="3"/>
        <v>nzal</v>
      </c>
      <c r="T33" t="s">
        <v>118</v>
      </c>
    </row>
    <row r="34" spans="1:32" ht="14.25" thickTop="1" thickBot="1">
      <c r="A34" s="5">
        <v>30</v>
      </c>
      <c r="B34" s="20" t="s">
        <v>63</v>
      </c>
      <c r="C34" s="21" t="s">
        <v>64</v>
      </c>
      <c r="D34" s="4" t="s">
        <v>16</v>
      </c>
      <c r="E34" s="1" t="s">
        <v>16</v>
      </c>
      <c r="F34" s="1" t="s">
        <v>16</v>
      </c>
      <c r="G34" s="1"/>
      <c r="H34" s="22">
        <f t="shared" si="0"/>
        <v>3</v>
      </c>
      <c r="I34" s="31" t="s">
        <v>16</v>
      </c>
      <c r="J34" s="3">
        <v>0.7</v>
      </c>
      <c r="K34" s="3">
        <v>0.1</v>
      </c>
      <c r="L34" s="3">
        <v>1.4</v>
      </c>
      <c r="M34" s="3">
        <v>1.6</v>
      </c>
      <c r="N34" s="5">
        <f t="shared" si="1"/>
        <v>3.8</v>
      </c>
      <c r="O34" s="22" t="str">
        <f t="shared" si="2"/>
        <v>dst+</v>
      </c>
      <c r="P34" s="23" t="str">
        <f t="shared" si="3"/>
        <v>nzal</v>
      </c>
      <c r="T34" t="s">
        <v>119</v>
      </c>
    </row>
    <row r="35" spans="1:32" ht="14.25" thickTop="1" thickBot="1">
      <c r="A35" s="5">
        <v>31</v>
      </c>
      <c r="B35" s="20" t="s">
        <v>29</v>
      </c>
      <c r="C35" s="21" t="s">
        <v>65</v>
      </c>
      <c r="D35" s="4"/>
      <c r="E35" s="1"/>
      <c r="F35" s="1"/>
      <c r="G35" s="1"/>
      <c r="H35" s="22">
        <f t="shared" si="0"/>
        <v>0</v>
      </c>
      <c r="I35" s="31" t="s">
        <v>16</v>
      </c>
      <c r="J35" s="3">
        <v>0.3</v>
      </c>
      <c r="K35" s="3">
        <v>0.4</v>
      </c>
      <c r="L35" s="3">
        <v>0.3</v>
      </c>
      <c r="M35" s="3">
        <v>1.1000000000000001</v>
      </c>
      <c r="N35" s="5">
        <f t="shared" si="1"/>
        <v>2.1</v>
      </c>
      <c r="O35" s="22" t="str">
        <f t="shared" si="2"/>
        <v>nzal</v>
      </c>
      <c r="P35" s="23" t="str">
        <f t="shared" si="3"/>
        <v>nzal</v>
      </c>
      <c r="T35" t="s">
        <v>120</v>
      </c>
    </row>
    <row r="36" spans="1:32" ht="14.25" thickTop="1" thickBot="1">
      <c r="A36" s="5">
        <v>32</v>
      </c>
      <c r="B36" s="20" t="s">
        <v>66</v>
      </c>
      <c r="C36" s="21" t="s">
        <v>67</v>
      </c>
      <c r="D36" s="4" t="s">
        <v>16</v>
      </c>
      <c r="E36" s="1"/>
      <c r="F36" s="1" t="s">
        <v>16</v>
      </c>
      <c r="G36" s="1" t="s">
        <v>16</v>
      </c>
      <c r="H36" s="22">
        <f t="shared" si="0"/>
        <v>3</v>
      </c>
      <c r="I36" s="31" t="s">
        <v>16</v>
      </c>
      <c r="J36" s="3">
        <v>0.4</v>
      </c>
      <c r="K36" s="3">
        <v>0.8</v>
      </c>
      <c r="L36" s="3">
        <v>0.7</v>
      </c>
      <c r="M36" s="3">
        <v>1.5</v>
      </c>
      <c r="N36" s="5">
        <f t="shared" si="1"/>
        <v>3.4000000000000004</v>
      </c>
      <c r="O36" s="22" t="str">
        <f t="shared" si="2"/>
        <v>dst</v>
      </c>
      <c r="P36" s="23" t="str">
        <f t="shared" si="3"/>
        <v>nzal</v>
      </c>
      <c r="T36" t="s">
        <v>125</v>
      </c>
    </row>
    <row r="37" spans="1:32" ht="14.25" thickTop="1" thickBot="1">
      <c r="A37" s="5">
        <v>33</v>
      </c>
      <c r="B37" s="20" t="s">
        <v>68</v>
      </c>
      <c r="C37" s="21" t="s">
        <v>69</v>
      </c>
      <c r="D37" s="4" t="s">
        <v>16</v>
      </c>
      <c r="E37" s="1" t="s">
        <v>16</v>
      </c>
      <c r="F37" s="1" t="s">
        <v>16</v>
      </c>
      <c r="G37" s="1" t="s">
        <v>16</v>
      </c>
      <c r="H37" s="22">
        <f t="shared" si="0"/>
        <v>4</v>
      </c>
      <c r="I37" s="31" t="s">
        <v>16</v>
      </c>
      <c r="J37" s="3">
        <v>1.5</v>
      </c>
      <c r="K37" s="3">
        <v>1</v>
      </c>
      <c r="L37" s="3">
        <v>1.2</v>
      </c>
      <c r="M37" s="3">
        <v>0.1</v>
      </c>
      <c r="N37" s="5">
        <f t="shared" si="1"/>
        <v>3.8000000000000003</v>
      </c>
      <c r="O37" s="22" t="str">
        <f t="shared" si="2"/>
        <v>dst+</v>
      </c>
      <c r="P37" s="23" t="str">
        <f t="shared" si="3"/>
        <v>dst+</v>
      </c>
      <c r="T37" s="15" t="s">
        <v>126</v>
      </c>
    </row>
    <row r="38" spans="1:32" ht="14.25" thickTop="1" thickBot="1">
      <c r="A38" s="5">
        <v>34</v>
      </c>
      <c r="B38" s="20" t="s">
        <v>70</v>
      </c>
      <c r="C38" s="21" t="s">
        <v>71</v>
      </c>
      <c r="D38" s="4" t="s">
        <v>16</v>
      </c>
      <c r="E38" s="1" t="s">
        <v>16</v>
      </c>
      <c r="F38" s="1" t="s">
        <v>16</v>
      </c>
      <c r="G38" s="1" t="s">
        <v>16</v>
      </c>
      <c r="H38" s="22">
        <f t="shared" si="0"/>
        <v>4</v>
      </c>
      <c r="I38" s="31" t="s">
        <v>16</v>
      </c>
      <c r="J38" s="3">
        <v>1.1000000000000001</v>
      </c>
      <c r="K38" s="3">
        <v>0.7</v>
      </c>
      <c r="L38" s="3">
        <v>1</v>
      </c>
      <c r="M38" s="3">
        <v>1.1000000000000001</v>
      </c>
      <c r="N38" s="5">
        <f t="shared" si="1"/>
        <v>3.9</v>
      </c>
      <c r="O38" s="22" t="str">
        <f t="shared" si="2"/>
        <v>dst+</v>
      </c>
      <c r="P38" s="23" t="str">
        <f t="shared" si="3"/>
        <v>dst+</v>
      </c>
      <c r="T38" s="25" t="s">
        <v>127</v>
      </c>
      <c r="U38" s="28"/>
      <c r="V38" s="28"/>
      <c r="W38" s="28"/>
      <c r="X38" s="28"/>
      <c r="Y38" s="28"/>
      <c r="Z38" s="16"/>
      <c r="AA38" s="11"/>
      <c r="AD38" s="11"/>
      <c r="AE38" s="11"/>
    </row>
    <row r="39" spans="1:32" ht="14.25" thickTop="1" thickBot="1">
      <c r="A39" s="5">
        <v>35</v>
      </c>
      <c r="B39" s="20" t="s">
        <v>24</v>
      </c>
      <c r="C39" s="21" t="s">
        <v>87</v>
      </c>
      <c r="D39" s="4" t="s">
        <v>16</v>
      </c>
      <c r="E39" s="1" t="s">
        <v>16</v>
      </c>
      <c r="F39" s="1" t="s">
        <v>16</v>
      </c>
      <c r="G39" s="1"/>
      <c r="H39" s="22">
        <f t="shared" si="0"/>
        <v>3</v>
      </c>
      <c r="I39" s="31" t="s">
        <v>16</v>
      </c>
      <c r="J39" s="3">
        <v>0.4</v>
      </c>
      <c r="K39" s="3">
        <v>1.4</v>
      </c>
      <c r="L39" s="3">
        <v>1.1000000000000001</v>
      </c>
      <c r="M39" s="3">
        <v>0.5</v>
      </c>
      <c r="N39" s="5">
        <f t="shared" si="1"/>
        <v>3.4</v>
      </c>
      <c r="O39" s="22" t="str">
        <f t="shared" si="2"/>
        <v>dst</v>
      </c>
      <c r="P39" s="23" t="str">
        <f t="shared" si="3"/>
        <v>nzal</v>
      </c>
      <c r="T39" s="29" t="s">
        <v>122</v>
      </c>
      <c r="U39" s="29"/>
      <c r="V39" s="29"/>
      <c r="W39" s="29"/>
      <c r="X39" s="29"/>
      <c r="Y39" s="29"/>
      <c r="AD39" s="11"/>
      <c r="AE39" s="11"/>
    </row>
    <row r="40" spans="1:32" ht="14.25" thickTop="1" thickBot="1">
      <c r="A40" s="5">
        <v>36</v>
      </c>
      <c r="B40" s="20" t="s">
        <v>72</v>
      </c>
      <c r="C40" s="21" t="s">
        <v>73</v>
      </c>
      <c r="D40" s="4" t="s">
        <v>16</v>
      </c>
      <c r="E40" s="1" t="s">
        <v>16</v>
      </c>
      <c r="F40" s="1" t="s">
        <v>16</v>
      </c>
      <c r="G40" s="1"/>
      <c r="H40" s="22">
        <f t="shared" si="0"/>
        <v>3</v>
      </c>
      <c r="I40" s="31" t="s">
        <v>16</v>
      </c>
      <c r="J40" s="3">
        <v>1.1000000000000001</v>
      </c>
      <c r="K40" s="3">
        <v>1.5</v>
      </c>
      <c r="L40" s="3">
        <v>1.4</v>
      </c>
      <c r="M40" s="3">
        <v>0.5</v>
      </c>
      <c r="N40" s="5">
        <f t="shared" si="1"/>
        <v>4.5</v>
      </c>
      <c r="O40" s="22" t="str">
        <f t="shared" si="2"/>
        <v>db+</v>
      </c>
      <c r="P40" s="23" t="str">
        <f t="shared" si="3"/>
        <v>nzal</v>
      </c>
      <c r="T40" s="25" t="s">
        <v>121</v>
      </c>
      <c r="U40" s="28"/>
      <c r="V40" s="28"/>
      <c r="W40" s="28"/>
      <c r="X40" s="28"/>
      <c r="Y40" s="28"/>
      <c r="Z40" s="16"/>
      <c r="AA40" s="11"/>
      <c r="AD40" s="11"/>
      <c r="AE40" s="11"/>
    </row>
    <row r="41" spans="1:32" ht="14.25" thickTop="1" thickBot="1">
      <c r="A41" s="5">
        <v>37</v>
      </c>
      <c r="B41" s="20" t="s">
        <v>85</v>
      </c>
      <c r="C41" s="21" t="s">
        <v>86</v>
      </c>
      <c r="D41" s="4" t="s">
        <v>16</v>
      </c>
      <c r="E41" s="1"/>
      <c r="F41" s="1" t="s">
        <v>16</v>
      </c>
      <c r="G41" s="1" t="s">
        <v>16</v>
      </c>
      <c r="H41" s="22">
        <f t="shared" si="0"/>
        <v>3</v>
      </c>
      <c r="I41" s="31" t="s">
        <v>16</v>
      </c>
      <c r="J41" s="3">
        <v>1.6</v>
      </c>
      <c r="K41" s="3">
        <v>0</v>
      </c>
      <c r="L41" s="3">
        <v>2</v>
      </c>
      <c r="M41" s="3">
        <v>1.5</v>
      </c>
      <c r="N41" s="5">
        <f t="shared" si="1"/>
        <v>5.0999999999999996</v>
      </c>
      <c r="O41" s="22" t="str">
        <f t="shared" si="2"/>
        <v>bdb</v>
      </c>
      <c r="P41" s="23" t="str">
        <f t="shared" si="3"/>
        <v>nzal</v>
      </c>
      <c r="T41" s="25" t="s">
        <v>123</v>
      </c>
      <c r="U41" s="28"/>
      <c r="V41" s="28"/>
      <c r="W41" s="28"/>
      <c r="X41" s="28"/>
      <c r="Y41" s="28"/>
      <c r="Z41" s="16"/>
      <c r="AA41" s="11"/>
      <c r="AD41" s="14"/>
      <c r="AE41" s="11"/>
    </row>
    <row r="42" spans="1:32" ht="14.25" thickTop="1" thickBot="1">
      <c r="A42" s="5">
        <v>38</v>
      </c>
      <c r="B42" s="20" t="s">
        <v>24</v>
      </c>
      <c r="C42" s="21" t="s">
        <v>74</v>
      </c>
      <c r="D42" s="4" t="s">
        <v>16</v>
      </c>
      <c r="E42" s="1" t="s">
        <v>16</v>
      </c>
      <c r="F42" s="1" t="s">
        <v>16</v>
      </c>
      <c r="G42" s="1" t="s">
        <v>16</v>
      </c>
      <c r="H42" s="22">
        <f t="shared" si="0"/>
        <v>4</v>
      </c>
      <c r="I42" s="31" t="s">
        <v>16</v>
      </c>
      <c r="J42" s="3">
        <v>0.5</v>
      </c>
      <c r="K42" s="3">
        <v>1.5</v>
      </c>
      <c r="L42" s="3">
        <v>1.2</v>
      </c>
      <c r="M42" s="3">
        <v>1.4</v>
      </c>
      <c r="N42" s="5">
        <f t="shared" si="1"/>
        <v>4.5999999999999996</v>
      </c>
      <c r="O42" s="22" t="str">
        <f t="shared" si="2"/>
        <v>db+</v>
      </c>
      <c r="P42" s="23" t="str">
        <f t="shared" si="3"/>
        <v>db+</v>
      </c>
      <c r="T42" s="25"/>
      <c r="U42" s="25"/>
      <c r="V42" s="28"/>
      <c r="W42" s="28"/>
      <c r="X42" s="28"/>
      <c r="Y42" s="28"/>
      <c r="Z42" s="16"/>
      <c r="AA42" s="11"/>
      <c r="AD42" s="11"/>
      <c r="AE42" s="11"/>
    </row>
    <row r="43" spans="1:32" ht="14.25" thickTop="1" thickBot="1">
      <c r="A43" s="5">
        <v>39</v>
      </c>
      <c r="B43" s="20" t="s">
        <v>12</v>
      </c>
      <c r="C43" s="21" t="s">
        <v>33</v>
      </c>
      <c r="D43" s="4" t="s">
        <v>16</v>
      </c>
      <c r="E43" s="1" t="s">
        <v>16</v>
      </c>
      <c r="F43" s="1" t="s">
        <v>16</v>
      </c>
      <c r="G43" s="1" t="s">
        <v>16</v>
      </c>
      <c r="H43" s="22">
        <f t="shared" si="0"/>
        <v>4</v>
      </c>
      <c r="I43" s="31" t="s">
        <v>16</v>
      </c>
      <c r="J43" s="3">
        <v>1.3</v>
      </c>
      <c r="K43" s="3">
        <v>0</v>
      </c>
      <c r="L43" s="3">
        <v>1.3</v>
      </c>
      <c r="M43" s="3">
        <v>1.3</v>
      </c>
      <c r="N43" s="5">
        <f t="shared" si="1"/>
        <v>3.9000000000000004</v>
      </c>
      <c r="O43" s="22" t="str">
        <f t="shared" si="2"/>
        <v>dst+</v>
      </c>
      <c r="P43" s="23" t="str">
        <f t="shared" si="3"/>
        <v>dst+</v>
      </c>
      <c r="T43" s="16"/>
    </row>
    <row r="44" spans="1:32" ht="14.25" thickTop="1" thickBot="1">
      <c r="A44" s="5">
        <v>40</v>
      </c>
      <c r="B44" s="20" t="s">
        <v>20</v>
      </c>
      <c r="C44" s="21" t="s">
        <v>55</v>
      </c>
      <c r="D44" s="4" t="s">
        <v>16</v>
      </c>
      <c r="E44" s="1" t="s">
        <v>16</v>
      </c>
      <c r="F44" s="1" t="s">
        <v>16</v>
      </c>
      <c r="G44" s="1"/>
      <c r="H44" s="22">
        <f t="shared" si="0"/>
        <v>3</v>
      </c>
      <c r="I44" s="31" t="s">
        <v>16</v>
      </c>
      <c r="J44" s="3">
        <v>1.3</v>
      </c>
      <c r="K44" s="3">
        <v>0.7</v>
      </c>
      <c r="L44" s="3">
        <v>1</v>
      </c>
      <c r="M44" s="3">
        <v>0.1</v>
      </c>
      <c r="N44" s="5">
        <f t="shared" si="1"/>
        <v>3.1</v>
      </c>
      <c r="O44" s="22" t="str">
        <f t="shared" si="2"/>
        <v>dst</v>
      </c>
      <c r="P44" s="23" t="str">
        <f t="shared" si="3"/>
        <v>nzal</v>
      </c>
      <c r="T44" s="16"/>
    </row>
    <row r="45" spans="1:32" ht="14.25" thickTop="1" thickBot="1">
      <c r="A45" s="5">
        <v>41</v>
      </c>
      <c r="B45" s="20" t="s">
        <v>24</v>
      </c>
      <c r="C45" s="21" t="s">
        <v>80</v>
      </c>
      <c r="D45" s="4" t="s">
        <v>16</v>
      </c>
      <c r="E45" s="1" t="s">
        <v>16</v>
      </c>
      <c r="F45" s="1" t="s">
        <v>16</v>
      </c>
      <c r="G45" s="1" t="s">
        <v>16</v>
      </c>
      <c r="H45" s="22">
        <f t="shared" si="0"/>
        <v>4</v>
      </c>
      <c r="I45" s="31" t="s">
        <v>16</v>
      </c>
      <c r="J45" s="3">
        <v>0.6</v>
      </c>
      <c r="K45" s="3">
        <v>1</v>
      </c>
      <c r="L45" s="3">
        <v>1.3</v>
      </c>
      <c r="M45" s="3">
        <v>1.5</v>
      </c>
      <c r="N45" s="5">
        <f t="shared" si="1"/>
        <v>4.4000000000000004</v>
      </c>
      <c r="O45" s="22" t="str">
        <f t="shared" si="2"/>
        <v>db</v>
      </c>
      <c r="P45" s="23" t="str">
        <f t="shared" si="3"/>
        <v>db</v>
      </c>
      <c r="T45" s="16"/>
    </row>
    <row r="46" spans="1:32" ht="14.25" thickTop="1" thickBot="1">
      <c r="A46" s="5">
        <v>42</v>
      </c>
      <c r="B46" s="20" t="s">
        <v>34</v>
      </c>
      <c r="C46" s="21" t="s">
        <v>35</v>
      </c>
      <c r="D46" s="4" t="s">
        <v>16</v>
      </c>
      <c r="E46" s="1" t="s">
        <v>16</v>
      </c>
      <c r="F46" s="1" t="s">
        <v>16</v>
      </c>
      <c r="G46" s="1"/>
      <c r="H46" s="22">
        <f t="shared" si="0"/>
        <v>3</v>
      </c>
      <c r="I46" s="31" t="s">
        <v>16</v>
      </c>
      <c r="J46" s="3">
        <v>1</v>
      </c>
      <c r="K46" s="3">
        <v>0.4</v>
      </c>
      <c r="L46" s="3">
        <v>1.7</v>
      </c>
      <c r="M46" s="3">
        <v>1.9</v>
      </c>
      <c r="N46" s="5">
        <f t="shared" si="1"/>
        <v>5</v>
      </c>
      <c r="O46" s="22" t="str">
        <f t="shared" si="2"/>
        <v>bdb</v>
      </c>
      <c r="P46" s="23" t="str">
        <f t="shared" si="3"/>
        <v>nzal</v>
      </c>
      <c r="T46" s="16"/>
    </row>
    <row r="47" spans="1:32" ht="14.25" thickTop="1" thickBot="1">
      <c r="A47" s="5">
        <v>43</v>
      </c>
      <c r="B47" s="20" t="s">
        <v>83</v>
      </c>
      <c r="C47" s="21" t="s">
        <v>84</v>
      </c>
      <c r="D47" s="4" t="s">
        <v>16</v>
      </c>
      <c r="E47" s="1" t="s">
        <v>16</v>
      </c>
      <c r="F47" s="1" t="s">
        <v>16</v>
      </c>
      <c r="G47" s="1"/>
      <c r="H47" s="22">
        <f t="shared" si="0"/>
        <v>3</v>
      </c>
      <c r="I47" s="31" t="s">
        <v>16</v>
      </c>
      <c r="J47" s="3">
        <v>1.4</v>
      </c>
      <c r="K47" s="3">
        <v>1.8</v>
      </c>
      <c r="L47" s="3">
        <v>1.1000000000000001</v>
      </c>
      <c r="M47" s="3">
        <v>0</v>
      </c>
      <c r="N47" s="5">
        <f t="shared" si="1"/>
        <v>4.3000000000000007</v>
      </c>
      <c r="O47" s="22" t="str">
        <f t="shared" si="2"/>
        <v>db</v>
      </c>
      <c r="P47" s="23" t="str">
        <f t="shared" si="3"/>
        <v>nzal</v>
      </c>
      <c r="T47" s="16"/>
      <c r="U47" s="15"/>
      <c r="V47" s="16"/>
      <c r="W47" s="16"/>
      <c r="X47" s="16"/>
      <c r="Y47" s="16"/>
      <c r="Z47" s="16"/>
      <c r="AA47" s="16"/>
      <c r="AB47" s="11"/>
      <c r="AC47" s="27"/>
      <c r="AD47" s="27"/>
      <c r="AE47" s="14"/>
      <c r="AF47" s="11"/>
    </row>
    <row r="48" spans="1:32" ht="13.5" thickTop="1">
      <c r="A48" s="5">
        <v>44</v>
      </c>
      <c r="B48" s="20" t="s">
        <v>75</v>
      </c>
      <c r="C48" s="21" t="s">
        <v>76</v>
      </c>
      <c r="D48" s="4" t="s">
        <v>16</v>
      </c>
      <c r="E48" s="1" t="s">
        <v>16</v>
      </c>
      <c r="F48" s="1" t="s">
        <v>16</v>
      </c>
      <c r="G48" s="1"/>
      <c r="H48" s="22">
        <f t="shared" si="0"/>
        <v>3</v>
      </c>
      <c r="I48" s="31" t="s">
        <v>16</v>
      </c>
      <c r="J48" s="3">
        <v>1.4</v>
      </c>
      <c r="K48" s="3">
        <v>0.8</v>
      </c>
      <c r="L48" s="3">
        <v>2.1</v>
      </c>
      <c r="M48" s="3">
        <v>0.2</v>
      </c>
      <c r="N48" s="5">
        <f t="shared" si="1"/>
        <v>4.5000000000000009</v>
      </c>
      <c r="O48" s="22" t="str">
        <f t="shared" si="2"/>
        <v>db+</v>
      </c>
      <c r="P48" s="23" t="str">
        <f t="shared" si="3"/>
        <v>nzal</v>
      </c>
      <c r="U48" s="16"/>
      <c r="V48" s="16"/>
      <c r="W48" s="16"/>
      <c r="X48" s="16"/>
      <c r="Y48" s="16"/>
      <c r="Z48" s="16"/>
      <c r="AA48" s="11"/>
      <c r="AD48" s="11"/>
      <c r="AE48" s="11"/>
    </row>
  </sheetData>
  <sortState ref="B5:P48">
    <sortCondition ref="C5:C48"/>
    <sortCondition ref="B5:B48"/>
  </sortState>
  <mergeCells count="21">
    <mergeCell ref="W16:W17"/>
    <mergeCell ref="W18:W19"/>
    <mergeCell ref="T16:V17"/>
    <mergeCell ref="T18:V19"/>
    <mergeCell ref="T20:V21"/>
    <mergeCell ref="W20:W21"/>
    <mergeCell ref="T2:W2"/>
    <mergeCell ref="P3:P4"/>
    <mergeCell ref="W14:W15"/>
    <mergeCell ref="W4:W5"/>
    <mergeCell ref="T4:T5"/>
    <mergeCell ref="U4:U5"/>
    <mergeCell ref="V4:V5"/>
    <mergeCell ref="T14:V15"/>
    <mergeCell ref="J3:O3"/>
    <mergeCell ref="A1:P1"/>
    <mergeCell ref="I3:I4"/>
    <mergeCell ref="D3:H3"/>
    <mergeCell ref="C3:C4"/>
    <mergeCell ref="B3:B4"/>
    <mergeCell ref="A3:A4"/>
  </mergeCells>
  <phoneticPr fontId="0" type="noConversion"/>
  <conditionalFormatting sqref="P5:P48">
    <cfRule type="containsText" dxfId="0" priority="1" stopIfTrue="1" operator="containsText" text="nzal">
      <formula>NOT(ISERROR(SEARCH("nzal",P5)))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M15" sqref="M15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</vt:lpstr>
      <vt:lpstr>wykres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1bg</cp:lastModifiedBy>
  <cp:lastPrinted>2007-05-30T18:38:52Z</cp:lastPrinted>
  <dcterms:created xsi:type="dcterms:W3CDTF">2007-05-30T16:25:08Z</dcterms:created>
  <dcterms:modified xsi:type="dcterms:W3CDTF">2019-11-04T13:21:10Z</dcterms:modified>
</cp:coreProperties>
</file>